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214"/>
  </bookViews>
  <sheets>
    <sheet name="Sheet2" sheetId="2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60" i="2" l="1"/>
  <c r="H60" i="2" s="1"/>
  <c r="I60" i="2" s="1"/>
  <c r="D60" i="2"/>
  <c r="J60" i="2" l="1"/>
  <c r="H3" i="2"/>
  <c r="K60" i="2" l="1"/>
  <c r="L6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M60" i="2" l="1"/>
  <c r="O60" i="2" s="1"/>
  <c r="N60" i="2" s="1"/>
  <c r="I58" i="2"/>
  <c r="J58" i="2"/>
  <c r="I54" i="2"/>
  <c r="J54" i="2"/>
  <c r="I50" i="2"/>
  <c r="J50" i="2"/>
  <c r="J59" i="2"/>
  <c r="I59" i="2"/>
  <c r="J57" i="2"/>
  <c r="I57" i="2"/>
  <c r="J55" i="2"/>
  <c r="I55" i="2"/>
  <c r="J53" i="2"/>
  <c r="I53" i="2"/>
  <c r="J51" i="2"/>
  <c r="I51" i="2"/>
  <c r="J49" i="2"/>
  <c r="I49" i="2"/>
  <c r="J47" i="2"/>
  <c r="I47" i="2"/>
  <c r="J45" i="2"/>
  <c r="I45" i="2"/>
  <c r="J43" i="2"/>
  <c r="I43" i="2"/>
  <c r="J41" i="2"/>
  <c r="I41" i="2"/>
  <c r="J39" i="2"/>
  <c r="I39" i="2"/>
  <c r="J37" i="2"/>
  <c r="I37" i="2"/>
  <c r="J35" i="2"/>
  <c r="I35" i="2"/>
  <c r="J33" i="2"/>
  <c r="I33" i="2"/>
  <c r="J31" i="2"/>
  <c r="I31" i="2"/>
  <c r="J29" i="2"/>
  <c r="I29" i="2"/>
  <c r="J27" i="2"/>
  <c r="I27" i="2"/>
  <c r="J25" i="2"/>
  <c r="I25" i="2"/>
  <c r="J23" i="2"/>
  <c r="I23" i="2"/>
  <c r="J21" i="2"/>
  <c r="I21" i="2"/>
  <c r="J19" i="2"/>
  <c r="I19" i="2"/>
  <c r="J17" i="2"/>
  <c r="I17" i="2"/>
  <c r="J15" i="2"/>
  <c r="I15" i="2"/>
  <c r="J13" i="2"/>
  <c r="I13" i="2"/>
  <c r="J11" i="2"/>
  <c r="I11" i="2"/>
  <c r="J9" i="2"/>
  <c r="I9" i="2"/>
  <c r="J7" i="2"/>
  <c r="I7" i="2"/>
  <c r="J5" i="2"/>
  <c r="I5" i="2"/>
  <c r="I3" i="2"/>
  <c r="J3" i="2"/>
  <c r="I56" i="2"/>
  <c r="J56" i="2"/>
  <c r="I52" i="2"/>
  <c r="J52" i="2"/>
  <c r="I48" i="2"/>
  <c r="J48" i="2"/>
  <c r="I46" i="2"/>
  <c r="J46" i="2"/>
  <c r="I44" i="2"/>
  <c r="J44" i="2"/>
  <c r="I42" i="2"/>
  <c r="J42" i="2"/>
  <c r="I40" i="2"/>
  <c r="J40" i="2"/>
  <c r="I38" i="2"/>
  <c r="J38" i="2"/>
  <c r="I36" i="2"/>
  <c r="J36" i="2"/>
  <c r="I34" i="2"/>
  <c r="J34" i="2"/>
  <c r="I32" i="2"/>
  <c r="J32" i="2"/>
  <c r="I30" i="2"/>
  <c r="J30" i="2"/>
  <c r="I28" i="2"/>
  <c r="J28" i="2"/>
  <c r="I26" i="2"/>
  <c r="J26" i="2"/>
  <c r="I24" i="2"/>
  <c r="J24" i="2"/>
  <c r="I22" i="2"/>
  <c r="J22" i="2"/>
  <c r="I20" i="2"/>
  <c r="J20" i="2"/>
  <c r="I18" i="2"/>
  <c r="J18" i="2"/>
  <c r="I16" i="2"/>
  <c r="J16" i="2"/>
  <c r="I14" i="2"/>
  <c r="J14" i="2"/>
  <c r="I12" i="2"/>
  <c r="J12" i="2"/>
  <c r="I10" i="2"/>
  <c r="J10" i="2"/>
  <c r="I8" i="2"/>
  <c r="J8" i="2"/>
  <c r="I6" i="2"/>
  <c r="J6" i="2"/>
  <c r="I4" i="2"/>
  <c r="J4" i="2"/>
  <c r="K7" i="2" l="1"/>
  <c r="L7" i="2"/>
  <c r="K4" i="2"/>
  <c r="L4" i="2"/>
  <c r="K6" i="2"/>
  <c r="L6" i="2"/>
  <c r="K8" i="2"/>
  <c r="L8" i="2"/>
  <c r="K10" i="2"/>
  <c r="L10" i="2"/>
  <c r="K12" i="2"/>
  <c r="L12" i="2"/>
  <c r="K14" i="2"/>
  <c r="L14" i="2"/>
  <c r="K16" i="2"/>
  <c r="L16" i="2"/>
  <c r="K18" i="2"/>
  <c r="L18" i="2"/>
  <c r="K20" i="2"/>
  <c r="L20" i="2"/>
  <c r="K22" i="2"/>
  <c r="L22" i="2"/>
  <c r="K24" i="2"/>
  <c r="L24" i="2"/>
  <c r="K26" i="2"/>
  <c r="L26" i="2"/>
  <c r="K28" i="2"/>
  <c r="L28" i="2"/>
  <c r="K30" i="2"/>
  <c r="L30" i="2"/>
  <c r="K32" i="2"/>
  <c r="L32" i="2"/>
  <c r="K34" i="2"/>
  <c r="L34" i="2"/>
  <c r="K36" i="2"/>
  <c r="L36" i="2"/>
  <c r="K38" i="2"/>
  <c r="L38" i="2"/>
  <c r="K40" i="2"/>
  <c r="L40" i="2"/>
  <c r="K42" i="2"/>
  <c r="L42" i="2"/>
  <c r="K44" i="2"/>
  <c r="L44" i="2"/>
  <c r="K46" i="2"/>
  <c r="L46" i="2"/>
  <c r="K48" i="2"/>
  <c r="L48" i="2"/>
  <c r="K52" i="2"/>
  <c r="L52" i="2"/>
  <c r="K56" i="2"/>
  <c r="L56" i="2"/>
  <c r="L3" i="2"/>
  <c r="K3" i="2"/>
  <c r="K50" i="2"/>
  <c r="L50" i="2"/>
  <c r="K54" i="2"/>
  <c r="L54" i="2"/>
  <c r="K58" i="2"/>
  <c r="L58" i="2"/>
  <c r="K5" i="2"/>
  <c r="L5" i="2"/>
  <c r="K9" i="2"/>
  <c r="L9" i="2"/>
  <c r="K11" i="2"/>
  <c r="L11" i="2"/>
  <c r="K13" i="2"/>
  <c r="L13" i="2"/>
  <c r="K15" i="2"/>
  <c r="L15" i="2"/>
  <c r="K17" i="2"/>
  <c r="L17" i="2"/>
  <c r="K19" i="2"/>
  <c r="L19" i="2"/>
  <c r="K21" i="2"/>
  <c r="L21" i="2"/>
  <c r="K23" i="2"/>
  <c r="L23" i="2"/>
  <c r="K25" i="2"/>
  <c r="L25" i="2"/>
  <c r="K27" i="2"/>
  <c r="L27" i="2"/>
  <c r="K29" i="2"/>
  <c r="L29" i="2"/>
  <c r="K31" i="2"/>
  <c r="L31" i="2"/>
  <c r="K33" i="2"/>
  <c r="L33" i="2"/>
  <c r="K35" i="2"/>
  <c r="L35" i="2"/>
  <c r="K37" i="2"/>
  <c r="L37" i="2"/>
  <c r="K39" i="2"/>
  <c r="L39" i="2"/>
  <c r="K41" i="2"/>
  <c r="L41" i="2"/>
  <c r="K43" i="2"/>
  <c r="L43" i="2"/>
  <c r="K45" i="2"/>
  <c r="L45" i="2"/>
  <c r="K47" i="2"/>
  <c r="L47" i="2"/>
  <c r="K49" i="2"/>
  <c r="L49" i="2"/>
  <c r="K51" i="2"/>
  <c r="L51" i="2"/>
  <c r="K53" i="2"/>
  <c r="L53" i="2"/>
  <c r="K55" i="2"/>
  <c r="L55" i="2"/>
  <c r="K57" i="2"/>
  <c r="L57" i="2"/>
  <c r="K59" i="2"/>
  <c r="L59" i="2"/>
  <c r="M58" i="2" l="1"/>
  <c r="O58" i="2" s="1"/>
  <c r="N58" i="2" s="1"/>
  <c r="M50" i="2"/>
  <c r="O50" i="2" s="1"/>
  <c r="N50" i="2" s="1"/>
  <c r="M52" i="2"/>
  <c r="O52" i="2" s="1"/>
  <c r="N52" i="2" s="1"/>
  <c r="M46" i="2"/>
  <c r="O46" i="2" s="1"/>
  <c r="N46" i="2" s="1"/>
  <c r="M54" i="2"/>
  <c r="O54" i="2" s="1"/>
  <c r="N54" i="2" s="1"/>
  <c r="M3" i="2"/>
  <c r="O3" i="2" s="1"/>
  <c r="N3" i="2" s="1"/>
  <c r="M40" i="2"/>
  <c r="O40" i="2" s="1"/>
  <c r="N40" i="2" s="1"/>
  <c r="M34" i="2"/>
  <c r="O34" i="2" s="1"/>
  <c r="N34" i="2" s="1"/>
  <c r="M26" i="2"/>
  <c r="O26" i="2" s="1"/>
  <c r="N26" i="2" s="1"/>
  <c r="M14" i="2"/>
  <c r="O14" i="2" s="1"/>
  <c r="N14" i="2" s="1"/>
  <c r="M6" i="2"/>
  <c r="O6" i="2" s="1"/>
  <c r="N6" i="2" s="1"/>
  <c r="M57" i="2"/>
  <c r="O57" i="2" s="1"/>
  <c r="N57" i="2" s="1"/>
  <c r="M53" i="2"/>
  <c r="O53" i="2" s="1"/>
  <c r="N53" i="2" s="1"/>
  <c r="M49" i="2"/>
  <c r="O49" i="2" s="1"/>
  <c r="N49" i="2" s="1"/>
  <c r="M45" i="2"/>
  <c r="O45" i="2" s="1"/>
  <c r="N45" i="2" s="1"/>
  <c r="M41" i="2"/>
  <c r="O41" i="2" s="1"/>
  <c r="N41" i="2" s="1"/>
  <c r="M37" i="2"/>
  <c r="O37" i="2" s="1"/>
  <c r="N37" i="2" s="1"/>
  <c r="M33" i="2"/>
  <c r="O33" i="2" s="1"/>
  <c r="N33" i="2" s="1"/>
  <c r="M29" i="2"/>
  <c r="O29" i="2" s="1"/>
  <c r="N29" i="2" s="1"/>
  <c r="M25" i="2"/>
  <c r="O25" i="2" s="1"/>
  <c r="N25" i="2" s="1"/>
  <c r="M21" i="2"/>
  <c r="O21" i="2" s="1"/>
  <c r="N21" i="2" s="1"/>
  <c r="M17" i="2"/>
  <c r="O17" i="2" s="1"/>
  <c r="N17" i="2" s="1"/>
  <c r="M13" i="2"/>
  <c r="O13" i="2" s="1"/>
  <c r="N13" i="2" s="1"/>
  <c r="M9" i="2"/>
  <c r="O9" i="2" s="1"/>
  <c r="N9" i="2" s="1"/>
  <c r="M5" i="2"/>
  <c r="O5" i="2" s="1"/>
  <c r="N5" i="2" s="1"/>
  <c r="M48" i="2"/>
  <c r="O48" i="2" s="1"/>
  <c r="N48" i="2" s="1"/>
  <c r="M44" i="2"/>
  <c r="O44" i="2" s="1"/>
  <c r="N44" i="2" s="1"/>
  <c r="M38" i="2"/>
  <c r="O38" i="2" s="1"/>
  <c r="N38" i="2" s="1"/>
  <c r="M28" i="2"/>
  <c r="O28" i="2" s="1"/>
  <c r="N28" i="2" s="1"/>
  <c r="M16" i="2"/>
  <c r="O16" i="2" s="1"/>
  <c r="N16" i="2" s="1"/>
  <c r="M8" i="2"/>
  <c r="O8" i="2" s="1"/>
  <c r="N8" i="2" s="1"/>
  <c r="M36" i="2"/>
  <c r="O36" i="2" s="1"/>
  <c r="N36" i="2" s="1"/>
  <c r="M30" i="2"/>
  <c r="O30" i="2" s="1"/>
  <c r="N30" i="2" s="1"/>
  <c r="M22" i="2"/>
  <c r="O22" i="2" s="1"/>
  <c r="N22" i="2" s="1"/>
  <c r="M18" i="2"/>
  <c r="O18" i="2" s="1"/>
  <c r="N18" i="2" s="1"/>
  <c r="M10" i="2"/>
  <c r="O10" i="2" s="1"/>
  <c r="N10" i="2" s="1"/>
  <c r="M59" i="2"/>
  <c r="O59" i="2" s="1"/>
  <c r="N59" i="2" s="1"/>
  <c r="M55" i="2"/>
  <c r="O55" i="2" s="1"/>
  <c r="N55" i="2" s="1"/>
  <c r="M51" i="2"/>
  <c r="O51" i="2" s="1"/>
  <c r="N51" i="2" s="1"/>
  <c r="M47" i="2"/>
  <c r="O47" i="2" s="1"/>
  <c r="N47" i="2" s="1"/>
  <c r="M43" i="2"/>
  <c r="O43" i="2" s="1"/>
  <c r="N43" i="2" s="1"/>
  <c r="M39" i="2"/>
  <c r="O39" i="2" s="1"/>
  <c r="N39" i="2" s="1"/>
  <c r="M35" i="2"/>
  <c r="O35" i="2" s="1"/>
  <c r="N35" i="2" s="1"/>
  <c r="M31" i="2"/>
  <c r="O31" i="2" s="1"/>
  <c r="N31" i="2" s="1"/>
  <c r="M27" i="2"/>
  <c r="O27" i="2" s="1"/>
  <c r="N27" i="2" s="1"/>
  <c r="M23" i="2"/>
  <c r="O23" i="2" s="1"/>
  <c r="N23" i="2" s="1"/>
  <c r="M19" i="2"/>
  <c r="O19" i="2" s="1"/>
  <c r="N19" i="2" s="1"/>
  <c r="M15" i="2"/>
  <c r="O15" i="2" s="1"/>
  <c r="N15" i="2" s="1"/>
  <c r="M11" i="2"/>
  <c r="O11" i="2" s="1"/>
  <c r="N11" i="2" s="1"/>
  <c r="M7" i="2"/>
  <c r="O7" i="2" s="1"/>
  <c r="N7" i="2" s="1"/>
  <c r="M56" i="2"/>
  <c r="O56" i="2" s="1"/>
  <c r="N56" i="2" s="1"/>
  <c r="M42" i="2"/>
  <c r="O42" i="2" s="1"/>
  <c r="N42" i="2" s="1"/>
  <c r="M32" i="2"/>
  <c r="O32" i="2" s="1"/>
  <c r="N32" i="2" s="1"/>
  <c r="M24" i="2"/>
  <c r="O24" i="2" s="1"/>
  <c r="N24" i="2" s="1"/>
  <c r="M20" i="2"/>
  <c r="O20" i="2" s="1"/>
  <c r="N20" i="2" s="1"/>
  <c r="M12" i="2"/>
  <c r="O12" i="2" s="1"/>
  <c r="N12" i="2" s="1"/>
  <c r="M4" i="2"/>
  <c r="O4" i="2" s="1"/>
  <c r="N4" i="2" s="1"/>
</calcChain>
</file>

<file path=xl/sharedStrings.xml><?xml version="1.0" encoding="utf-8"?>
<sst xmlns="http://schemas.openxmlformats.org/spreadsheetml/2006/main" count="190" uniqueCount="184">
  <si>
    <t>Spectral Type</t>
  </si>
  <si>
    <t>Z</t>
  </si>
  <si>
    <t>N</t>
  </si>
  <si>
    <t>arctan(Z/N)</t>
  </si>
  <si>
    <t>Alpheratz</t>
  </si>
  <si>
    <t xml:space="preserve">B8IV-VHgMn     </t>
  </si>
  <si>
    <t>Ankaa</t>
  </si>
  <si>
    <t xml:space="preserve">K0.5IIIb       </t>
  </si>
  <si>
    <t>Schedar</t>
  </si>
  <si>
    <t xml:space="preserve">K0IIICN+1      </t>
  </si>
  <si>
    <t>Diphda</t>
  </si>
  <si>
    <t xml:space="preserve">K0III          </t>
  </si>
  <si>
    <t>Achernar</t>
  </si>
  <si>
    <t xml:space="preserve">B6Vpe          </t>
  </si>
  <si>
    <t>Hamal</t>
  </si>
  <si>
    <t xml:space="preserve">K1IIIb         </t>
  </si>
  <si>
    <t>Acamar</t>
  </si>
  <si>
    <t xml:space="preserve">A4III+...      </t>
  </si>
  <si>
    <t>Menkar</t>
  </si>
  <si>
    <t xml:space="preserve">M1.5IIIa       </t>
  </si>
  <si>
    <t>Mirfak</t>
  </si>
  <si>
    <t xml:space="preserve">F5Ib           </t>
  </si>
  <si>
    <t>Aldebaran</t>
  </si>
  <si>
    <t xml:space="preserve">K5III          </t>
  </si>
  <si>
    <t>Rigel</t>
  </si>
  <si>
    <t xml:space="preserve">B8Iae          </t>
  </si>
  <si>
    <t>Capella</t>
  </si>
  <si>
    <t xml:space="preserve">G1III+K0III    </t>
  </si>
  <si>
    <t>Bellatrix</t>
  </si>
  <si>
    <t xml:space="preserve">B2V            </t>
  </si>
  <si>
    <t>Elnath</t>
  </si>
  <si>
    <t xml:space="preserve">B7III          </t>
  </si>
  <si>
    <t>Alnilam</t>
  </si>
  <si>
    <t xml:space="preserve">B0Ia           </t>
  </si>
  <si>
    <t xml:space="preserve">M1-M2Ia-ab     </t>
  </si>
  <si>
    <t>Canopus</t>
  </si>
  <si>
    <t xml:space="preserve">A9II           </t>
  </si>
  <si>
    <t>Sirius</t>
  </si>
  <si>
    <t xml:space="preserve">A1V+DA         </t>
  </si>
  <si>
    <t>Adhara</t>
  </si>
  <si>
    <t xml:space="preserve">B1.5II         </t>
  </si>
  <si>
    <t>Procyon</t>
  </si>
  <si>
    <t xml:space="preserve">F5IV-V+DQZ     </t>
  </si>
  <si>
    <t>Pollux</t>
  </si>
  <si>
    <t>Avior</t>
  </si>
  <si>
    <t xml:space="preserve">K3:III+B2:V    </t>
  </si>
  <si>
    <t>Suhail</t>
  </si>
  <si>
    <t xml:space="preserve">K4Ib           </t>
  </si>
  <si>
    <t>Miaplacidus</t>
  </si>
  <si>
    <t xml:space="preserve">A1III-         </t>
  </si>
  <si>
    <t>Alphard</t>
  </si>
  <si>
    <t xml:space="preserve">K3IIIa         </t>
  </si>
  <si>
    <t>Regulus</t>
  </si>
  <si>
    <t xml:space="preserve">B8IVn          </t>
  </si>
  <si>
    <t>Dubhe</t>
  </si>
  <si>
    <t xml:space="preserve">G9III+A7.5     </t>
  </si>
  <si>
    <t>Denebola</t>
  </si>
  <si>
    <t xml:space="preserve">A3Va           </t>
  </si>
  <si>
    <t>Gienah</t>
  </si>
  <si>
    <t xml:space="preserve">B8III          </t>
  </si>
  <si>
    <t>Acrux</t>
  </si>
  <si>
    <t xml:space="preserve">B0.5IV         </t>
  </si>
  <si>
    <t>Gacrux</t>
  </si>
  <si>
    <t xml:space="preserve">M3.5III        </t>
  </si>
  <si>
    <t>Alioth</t>
  </si>
  <si>
    <t xml:space="preserve">A1III-IVpkB9   </t>
  </si>
  <si>
    <t>Spica</t>
  </si>
  <si>
    <t xml:space="preserve">B1III-IV+...   </t>
  </si>
  <si>
    <t>Alkaid</t>
  </si>
  <si>
    <t xml:space="preserve">B3V            </t>
  </si>
  <si>
    <t>Hadar</t>
  </si>
  <si>
    <t xml:space="preserve">B1III          </t>
  </si>
  <si>
    <t>Menkent</t>
  </si>
  <si>
    <t>Rigil Kentaurus</t>
  </si>
  <si>
    <t xml:space="preserve">G2V+K1V        </t>
  </si>
  <si>
    <t>Arcturus</t>
  </si>
  <si>
    <t>Zubenelgenubi</t>
  </si>
  <si>
    <t xml:space="preserve">~              </t>
  </si>
  <si>
    <t>Kochab</t>
  </si>
  <si>
    <t xml:space="preserve">K4III          </t>
  </si>
  <si>
    <t>Alphecca</t>
  </si>
  <si>
    <t xml:space="preserve">A1IV           </t>
  </si>
  <si>
    <t>Antares</t>
  </si>
  <si>
    <t xml:space="preserve">M0.5Iab+B3V:   </t>
  </si>
  <si>
    <t>Atria</t>
  </si>
  <si>
    <t xml:space="preserve">K2III_Ba1      </t>
  </si>
  <si>
    <t>Sabik</t>
  </si>
  <si>
    <t xml:space="preserve">A2IV-V         </t>
  </si>
  <si>
    <t>Shaula</t>
  </si>
  <si>
    <t xml:space="preserve">B2IV+DA7.9     </t>
  </si>
  <si>
    <t>Rasalhague</t>
  </si>
  <si>
    <t xml:space="preserve">A5III          </t>
  </si>
  <si>
    <t>Kaus Australis</t>
  </si>
  <si>
    <t xml:space="preserve">B9.5III        </t>
  </si>
  <si>
    <t xml:space="preserve">A0Va           </t>
  </si>
  <si>
    <t>Nunki</t>
  </si>
  <si>
    <t xml:space="preserve">A7Vn           </t>
  </si>
  <si>
    <t>Peacock</t>
  </si>
  <si>
    <t xml:space="preserve">B2IV           </t>
  </si>
  <si>
    <t>Deneb</t>
  </si>
  <si>
    <t xml:space="preserve">A2Ia           </t>
  </si>
  <si>
    <t>Enif</t>
  </si>
  <si>
    <t xml:space="preserve">K2Ib-II        </t>
  </si>
  <si>
    <t xml:space="preserve">B6V            </t>
  </si>
  <si>
    <t>Fomalhaut</t>
  </si>
  <si>
    <t xml:space="preserve">A4V            </t>
  </si>
  <si>
    <t>Markab</t>
  </si>
  <si>
    <t xml:space="preserve">B9III          </t>
  </si>
  <si>
    <t>deg</t>
  </si>
  <si>
    <t>cos(HA)</t>
  </si>
  <si>
    <t>AZ1 (°)</t>
  </si>
  <si>
    <t>AZ2 (°)</t>
  </si>
  <si>
    <t>HA1 (°)</t>
  </si>
  <si>
    <t>HA2 (°)</t>
  </si>
  <si>
    <t>RA (J2000) (°)</t>
  </si>
  <si>
    <t>Dec (J2000) (°)</t>
  </si>
  <si>
    <t>V (mag)</t>
  </si>
  <si>
    <t>Alnair</t>
  </si>
  <si>
    <t>Etamin</t>
  </si>
  <si>
    <t>α Andromedae</t>
  </si>
  <si>
    <t>α Phoenicis</t>
  </si>
  <si>
    <t>α Cassiopeiae</t>
  </si>
  <si>
    <t>β Ceti</t>
  </si>
  <si>
    <t>α Eridani</t>
  </si>
  <si>
    <t>α Arietis</t>
  </si>
  <si>
    <t>θ Eridani</t>
  </si>
  <si>
    <t>α Ceti</t>
  </si>
  <si>
    <t>α Persei</t>
  </si>
  <si>
    <t>α Tauri</t>
  </si>
  <si>
    <t>β Orionis</t>
  </si>
  <si>
    <t>α Aurigae</t>
  </si>
  <si>
    <t>γ Orionis</t>
  </si>
  <si>
    <t>β Tauri</t>
  </si>
  <si>
    <t>ε Orionis</t>
  </si>
  <si>
    <t>α Orionis</t>
  </si>
  <si>
    <t>α Carinae</t>
  </si>
  <si>
    <t>α Canis Majoris</t>
  </si>
  <si>
    <t>ε Canis Majoris</t>
  </si>
  <si>
    <t>α Canis Minoris</t>
  </si>
  <si>
    <t>β Geminorum</t>
  </si>
  <si>
    <t>ε1 Carinae</t>
  </si>
  <si>
    <t>λ Velorum</t>
  </si>
  <si>
    <t>β Carinae</t>
  </si>
  <si>
    <t>α Hydrae</t>
  </si>
  <si>
    <t>α Leonis</t>
  </si>
  <si>
    <t>α1 Ursae Majoris</t>
  </si>
  <si>
    <t>β Leonis</t>
  </si>
  <si>
    <t>γ Corvi</t>
  </si>
  <si>
    <t>α1 Crucis</t>
  </si>
  <si>
    <t>γ Crucis</t>
  </si>
  <si>
    <t>ε Ursae Majoris</t>
  </si>
  <si>
    <t>α Virginis</t>
  </si>
  <si>
    <t>η Ursae Majoris</t>
  </si>
  <si>
    <t>β Centauri</t>
  </si>
  <si>
    <t>θ Centauri</t>
  </si>
  <si>
    <t>α1 Centauri</t>
  </si>
  <si>
    <t>α Bootis</t>
  </si>
  <si>
    <t>α Librae</t>
  </si>
  <si>
    <t>β Ursae Minoris</t>
  </si>
  <si>
    <t>α Corona Borealis</t>
  </si>
  <si>
    <t>α Scorpii</t>
  </si>
  <si>
    <t>α Trianguli Australis</t>
  </si>
  <si>
    <t>η Ophiuchi</t>
  </si>
  <si>
    <t>λ Scorpii</t>
  </si>
  <si>
    <t>α Ophiuchi</t>
  </si>
  <si>
    <t>γ Draconis</t>
  </si>
  <si>
    <t>ε Sagittarii</t>
  </si>
  <si>
    <t>α Lyrae</t>
  </si>
  <si>
    <t>σ Sagittarii</t>
  </si>
  <si>
    <t>α Aquilae</t>
  </si>
  <si>
    <t>α Pavonis</t>
  </si>
  <si>
    <t>α Cygni</t>
  </si>
  <si>
    <t>ε Pegasi</t>
  </si>
  <si>
    <t>α Gruis</t>
  </si>
  <si>
    <t>α Piscis Austrini</t>
  </si>
  <si>
    <t>α Pegasi</t>
  </si>
  <si>
    <t>Name</t>
  </si>
  <si>
    <t>Bezeichnung</t>
  </si>
  <si>
    <t>Beteigeuze</t>
  </si>
  <si>
    <t>Wega</t>
  </si>
  <si>
    <t>Atair</t>
  </si>
  <si>
    <t>Plejaden</t>
  </si>
  <si>
    <t>Winkelhöhe =</t>
  </si>
  <si>
    <t>Breitengrad (phi)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</si>
</sst>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3">
    <font>
      <sz val="10"/>
      <name val="Arial"/>
      <family val="2"/>
    </font>
    <font>
      <sz val="10"/>
      <name val="DejaVu Sans"/>
      <family val="2"/>
    </font>
    <font>
      <b/>
      <sz val="10"/>
      <name val="DejaVu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" fontId="1" fillId="0" borderId="0" xfId="0" applyNumberFormat="1" applyFont="1"/>
    <xf numFmtId="165" fontId="1" fillId="0" borderId="0" xfId="0" applyNumberFormat="1" applyFont="1"/>
    <xf numFmtId="14" fontId="1" fillId="0" borderId="0" xfId="0" applyNumberFormat="1" applyFont="1"/>
    <xf numFmtId="166" fontId="1" fillId="0" borderId="0" xfId="0" applyNumberFormat="1" applyFont="1"/>
    <xf numFmtId="46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352424</xdr:colOff>
      <xdr:row>0</xdr:row>
      <xdr:rowOff>21989</xdr:rowOff>
    </xdr:from>
    <xdr:to>
      <xdr:col>22</xdr:col>
      <xdr:colOff>337636</xdr:colOff>
      <xdr:row>0</xdr:row>
      <xdr:rowOff>561989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43699" y="21989"/>
          <a:ext cx="1204412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356864</xdr:colOff>
      <xdr:row>0</xdr:row>
      <xdr:rowOff>21989</xdr:rowOff>
    </xdr:from>
    <xdr:to>
      <xdr:col>16</xdr:col>
      <xdr:colOff>535072</xdr:colOff>
      <xdr:row>0</xdr:row>
      <xdr:rowOff>561989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364" y="21989"/>
          <a:ext cx="1273583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21989</xdr:rowOff>
    </xdr:from>
    <xdr:to>
      <xdr:col>14</xdr:col>
      <xdr:colOff>180911</xdr:colOff>
      <xdr:row>0</xdr:row>
      <xdr:rowOff>561989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75" t="38274" r="7125" b="38837"/>
        <a:stretch/>
      </xdr:blipFill>
      <xdr:spPr>
        <a:xfrm>
          <a:off x="28575" y="21989"/>
          <a:ext cx="3009836" cy="540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101425</xdr:colOff>
      <xdr:row>0</xdr:row>
      <xdr:rowOff>21989</xdr:rowOff>
    </xdr:from>
    <xdr:to>
      <xdr:col>20</xdr:col>
      <xdr:colOff>176471</xdr:colOff>
      <xdr:row>0</xdr:row>
      <xdr:rowOff>561989</xdr:rowOff>
    </xdr:to>
    <xdr:pic>
      <xdr:nvPicPr>
        <xdr:cNvPr id="6" name="Picture 5" descr="SuW-Logo_schwarz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63900" y="21989"/>
          <a:ext cx="1903846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67"/>
  <sheetViews>
    <sheetView tabSelected="1" topLeftCell="B1" zoomScaleNormal="100" workbookViewId="0">
      <selection activeCell="Z9" sqref="Z9"/>
    </sheetView>
  </sheetViews>
  <sheetFormatPr defaultColWidth="9.140625" defaultRowHeight="12.75"/>
  <cols>
    <col min="1" max="1" width="17.140625" style="1" hidden="1" customWidth="1"/>
    <col min="2" max="2" width="16.42578125" style="1" customWidth="1"/>
    <col min="3" max="3" width="19.140625" style="1" customWidth="1"/>
    <col min="4" max="4" width="13.140625" style="11" hidden="1" customWidth="1"/>
    <col min="5" max="5" width="14.28515625" style="11" hidden="1" customWidth="1"/>
    <col min="6" max="6" width="8.140625" style="3" hidden="1" customWidth="1"/>
    <col min="7" max="7" width="15.7109375" style="1" hidden="1" customWidth="1"/>
    <col min="8" max="8" width="9.5703125" style="2" hidden="1" customWidth="1"/>
    <col min="9" max="10" width="9.28515625" style="2" hidden="1" customWidth="1"/>
    <col min="11" max="11" width="5" style="2" hidden="1" customWidth="1"/>
    <col min="12" max="12" width="5.7109375" style="2" hidden="1" customWidth="1"/>
    <col min="13" max="13" width="13.42578125" style="2" hidden="1" customWidth="1"/>
    <col min="14" max="15" width="7.28515625" style="2" bestFit="1" customWidth="1"/>
    <col min="16" max="16" width="9.140625" style="3"/>
    <col min="17" max="1022" width="9.140625" style="1"/>
  </cols>
  <sheetData>
    <row r="1" spans="1:1021" ht="63.75" customHeight="1"/>
    <row r="2" spans="1:1021" s="5" customFormat="1">
      <c r="A2" s="4"/>
      <c r="B2" s="13" t="s">
        <v>176</v>
      </c>
      <c r="C2" s="13" t="s">
        <v>177</v>
      </c>
      <c r="D2" s="14" t="s">
        <v>114</v>
      </c>
      <c r="E2" s="14" t="s">
        <v>115</v>
      </c>
      <c r="F2" s="15" t="s">
        <v>116</v>
      </c>
      <c r="G2" s="16" t="s">
        <v>0</v>
      </c>
      <c r="H2" s="17" t="s">
        <v>109</v>
      </c>
      <c r="I2" s="17" t="s">
        <v>112</v>
      </c>
      <c r="J2" s="17" t="s">
        <v>113</v>
      </c>
      <c r="K2" s="17" t="s">
        <v>1</v>
      </c>
      <c r="L2" s="17" t="s">
        <v>2</v>
      </c>
      <c r="M2" s="17" t="s">
        <v>3</v>
      </c>
      <c r="N2" s="17" t="s">
        <v>110</v>
      </c>
      <c r="O2" s="17" t="s">
        <v>111</v>
      </c>
      <c r="P2" s="6"/>
      <c r="AMG2" s="1"/>
    </row>
    <row r="3" spans="1:1021">
      <c r="A3" s="7">
        <v>1</v>
      </c>
      <c r="B3" s="1" t="s">
        <v>4</v>
      </c>
      <c r="C3" s="1" t="s">
        <v>119</v>
      </c>
      <c r="D3" s="11">
        <v>2.09691619</v>
      </c>
      <c r="E3" s="11">
        <v>29.090431120000002</v>
      </c>
      <c r="F3" s="3">
        <v>2.06</v>
      </c>
      <c r="G3" s="1" t="s">
        <v>5</v>
      </c>
      <c r="H3" s="2">
        <f t="shared" ref="H3:H34" si="0">(SIN(RADIANS($C$62))-SIN(RADIANS($C$63))*SIN(RADIANS(E3)))/(COS(RADIANS($C$63))*COS(RADIANS(E3)))</f>
        <v>-0.35391451259072454</v>
      </c>
      <c r="I3" s="2">
        <f>IFERROR(MOD(DEGREES(-ACOS(H3)),360),NA())</f>
        <v>249.2730679711666</v>
      </c>
      <c r="J3" s="2">
        <f>IFERROR(MOD(DEGREES(ACOS(H3)),360),NA())</f>
        <v>110.7269320288334</v>
      </c>
      <c r="K3" s="2">
        <f>IFERROR(SIN(RADIANS(J3)),NA())</f>
        <v>0.935277775731718</v>
      </c>
      <c r="L3" s="2">
        <f>IFERROR(SIN(RADIANS($C$63))*COS(RADIANS(J3))-COS(RADIANS($C$63))*TAN(RADIANS(E3)),NA())</f>
        <v>-0.62874464486013648</v>
      </c>
      <c r="M3" s="2">
        <f>IFERROR(DEGREES(ATAN(K3/L3)),NA())</f>
        <v>-56.088857061384722</v>
      </c>
      <c r="N3" s="8">
        <f>IFERROR(360-O3,NA())</f>
        <v>56.088857061384715</v>
      </c>
      <c r="O3" s="8">
        <f>IFERROR(IF(AND(K3&gt;0,L3&gt;0),180+M3,IF(AND(K3&gt;0,L3&lt;0),360+M3,IF(AND(K3&lt;0,L3&lt;0),M3,180+M3))),NA())</f>
        <v>303.91114293861528</v>
      </c>
      <c r="AA3" s="12"/>
    </row>
    <row r="4" spans="1:1021">
      <c r="A4" s="7">
        <v>2</v>
      </c>
      <c r="B4" s="1" t="s">
        <v>6</v>
      </c>
      <c r="C4" s="1" t="s">
        <v>120</v>
      </c>
      <c r="D4" s="11">
        <v>6.5710475199999996</v>
      </c>
      <c r="E4" s="11">
        <v>-42.305987190000003</v>
      </c>
      <c r="F4" s="3">
        <v>2.37</v>
      </c>
      <c r="G4" s="1" t="s">
        <v>7</v>
      </c>
      <c r="H4" s="2">
        <f t="shared" si="0"/>
        <v>1.4499225020625555</v>
      </c>
      <c r="I4" s="2" t="e">
        <f t="shared" ref="I4:I59" si="1">IFERROR(MOD(DEGREES(-ACOS(H4)),360),NA())</f>
        <v>#N/A</v>
      </c>
      <c r="J4" s="2" t="e">
        <f t="shared" ref="J4:J59" si="2">IFERROR(MOD(DEGREES(ACOS(H4)),360),NA())</f>
        <v>#N/A</v>
      </c>
      <c r="K4" s="2" t="e">
        <f t="shared" ref="K4:K59" si="3">IFERROR(SIN(RADIANS(J4)),NA())</f>
        <v>#N/A</v>
      </c>
      <c r="L4" s="2" t="e">
        <f t="shared" ref="L4:L59" si="4">IFERROR(SIN(RADIANS($C$63))*COS(RADIANS(J4))-COS(RADIANS($C$63))*TAN(RADIANS(E4)),NA())</f>
        <v>#N/A</v>
      </c>
      <c r="M4" s="2" t="e">
        <f t="shared" ref="M4:M59" si="5">IFERROR(DEGREES(ATAN(K4/L4)),NA())</f>
        <v>#N/A</v>
      </c>
      <c r="N4" s="8" t="e">
        <f t="shared" ref="N4:N59" si="6">IFERROR(360-O4,NA())</f>
        <v>#N/A</v>
      </c>
      <c r="O4" s="8" t="e">
        <f t="shared" ref="O4:O59" si="7">IFERROR(IF(AND(K4&gt;0,L4&gt;0),180+M4,IF(AND(K4&gt;0,L4&lt;0),360+M4,IF(AND(K4&lt;0,L4&lt;0),M4,180+M4))),NA())</f>
        <v>#N/A</v>
      </c>
    </row>
    <row r="5" spans="1:1021">
      <c r="A5" s="7">
        <v>3</v>
      </c>
      <c r="B5" s="1" t="s">
        <v>8</v>
      </c>
      <c r="C5" s="1" t="s">
        <v>121</v>
      </c>
      <c r="D5" s="11">
        <v>10.126837780000001</v>
      </c>
      <c r="E5" s="11">
        <v>56.537331160000001</v>
      </c>
      <c r="F5" s="3">
        <v>2.23</v>
      </c>
      <c r="G5" s="1" t="s">
        <v>9</v>
      </c>
      <c r="H5" s="2">
        <f t="shared" si="0"/>
        <v>-1.3131567838873255</v>
      </c>
      <c r="I5" s="2" t="e">
        <f t="shared" si="1"/>
        <v>#N/A</v>
      </c>
      <c r="J5" s="2" t="e">
        <f t="shared" si="2"/>
        <v>#N/A</v>
      </c>
      <c r="K5" s="2" t="e">
        <f t="shared" si="3"/>
        <v>#N/A</v>
      </c>
      <c r="L5" s="2" t="e">
        <f t="shared" si="4"/>
        <v>#N/A</v>
      </c>
      <c r="M5" s="2" t="e">
        <f t="shared" si="5"/>
        <v>#N/A</v>
      </c>
      <c r="N5" s="8" t="e">
        <f t="shared" si="6"/>
        <v>#N/A</v>
      </c>
      <c r="O5" s="8" t="e">
        <f t="shared" si="7"/>
        <v>#N/A</v>
      </c>
    </row>
    <row r="6" spans="1:1021">
      <c r="A6" s="7">
        <v>4</v>
      </c>
      <c r="B6" s="1" t="s">
        <v>10</v>
      </c>
      <c r="C6" s="1" t="s">
        <v>122</v>
      </c>
      <c r="D6" s="11">
        <v>10.897378740000001</v>
      </c>
      <c r="E6" s="11">
        <v>-17.98660632</v>
      </c>
      <c r="F6" s="3">
        <v>2.0099999999999998</v>
      </c>
      <c r="G6" s="1" t="s">
        <v>11</v>
      </c>
      <c r="H6" s="2">
        <f t="shared" si="0"/>
        <v>0.67094572855674961</v>
      </c>
      <c r="I6" s="2">
        <f t="shared" si="1"/>
        <v>312.14009860831612</v>
      </c>
      <c r="J6" s="2">
        <f t="shared" si="2"/>
        <v>47.859901391683898</v>
      </c>
      <c r="K6" s="2">
        <f t="shared" si="3"/>
        <v>0.74150645939968218</v>
      </c>
      <c r="L6" s="2">
        <f t="shared" si="4"/>
        <v>0.72266249058559762</v>
      </c>
      <c r="M6" s="2">
        <f t="shared" si="5"/>
        <v>45.737360450052073</v>
      </c>
      <c r="N6" s="8">
        <f t="shared" si="6"/>
        <v>134.26263954994792</v>
      </c>
      <c r="O6" s="8">
        <f t="shared" si="7"/>
        <v>225.73736045005208</v>
      </c>
    </row>
    <row r="7" spans="1:1021">
      <c r="A7" s="7">
        <v>5</v>
      </c>
      <c r="B7" s="1" t="s">
        <v>12</v>
      </c>
      <c r="C7" s="1" t="s">
        <v>123</v>
      </c>
      <c r="D7" s="11">
        <v>24.428522820000001</v>
      </c>
      <c r="E7" s="11">
        <v>-57.236752789999997</v>
      </c>
      <c r="F7" s="3">
        <v>0.46</v>
      </c>
      <c r="G7" s="1" t="s">
        <v>13</v>
      </c>
      <c r="H7" s="2">
        <f t="shared" si="0"/>
        <v>2.351041898048631</v>
      </c>
      <c r="I7" s="2" t="e">
        <f t="shared" si="1"/>
        <v>#N/A</v>
      </c>
      <c r="J7" s="2" t="e">
        <f t="shared" si="2"/>
        <v>#N/A</v>
      </c>
      <c r="K7" s="2" t="e">
        <f t="shared" si="3"/>
        <v>#N/A</v>
      </c>
      <c r="L7" s="2" t="e">
        <f t="shared" si="4"/>
        <v>#N/A</v>
      </c>
      <c r="M7" s="2" t="e">
        <f t="shared" si="5"/>
        <v>#N/A</v>
      </c>
      <c r="N7" s="8" t="e">
        <f t="shared" si="6"/>
        <v>#N/A</v>
      </c>
      <c r="O7" s="8" t="e">
        <f t="shared" si="7"/>
        <v>#N/A</v>
      </c>
    </row>
    <row r="8" spans="1:1021">
      <c r="A8" s="7">
        <v>6</v>
      </c>
      <c r="B8" s="1" t="s">
        <v>14</v>
      </c>
      <c r="C8" s="1" t="s">
        <v>124</v>
      </c>
      <c r="D8" s="11">
        <v>31.793357100000001</v>
      </c>
      <c r="E8" s="11">
        <v>23.462417550000001</v>
      </c>
      <c r="F8" s="3">
        <v>2.0099999999999998</v>
      </c>
      <c r="G8" s="1" t="s">
        <v>15</v>
      </c>
      <c r="H8" s="2">
        <f t="shared" si="0"/>
        <v>-0.22276275069188928</v>
      </c>
      <c r="I8" s="2">
        <f t="shared" si="1"/>
        <v>257.12864535289765</v>
      </c>
      <c r="J8" s="2">
        <f t="shared" si="2"/>
        <v>102.87135464710235</v>
      </c>
      <c r="K8" s="2">
        <f t="shared" si="3"/>
        <v>0.97487268753626655</v>
      </c>
      <c r="L8" s="2">
        <f t="shared" si="4"/>
        <v>-0.44963697500372735</v>
      </c>
      <c r="M8" s="2">
        <f t="shared" si="5"/>
        <v>-65.239603308382456</v>
      </c>
      <c r="N8" s="8">
        <f t="shared" si="6"/>
        <v>65.23960330838247</v>
      </c>
      <c r="O8" s="8">
        <f t="shared" si="7"/>
        <v>294.76039669161753</v>
      </c>
    </row>
    <row r="9" spans="1:1021">
      <c r="A9" s="7">
        <v>7</v>
      </c>
      <c r="B9" s="1" t="s">
        <v>16</v>
      </c>
      <c r="C9" s="1" t="s">
        <v>125</v>
      </c>
      <c r="D9" s="11">
        <v>44.565313549999999</v>
      </c>
      <c r="E9" s="11">
        <v>-40.30468123</v>
      </c>
      <c r="F9" s="3">
        <v>2.9</v>
      </c>
      <c r="G9" s="1" t="s">
        <v>17</v>
      </c>
      <c r="H9" s="2">
        <f t="shared" si="0"/>
        <v>1.3650875610106836</v>
      </c>
      <c r="I9" s="2" t="e">
        <f t="shared" si="1"/>
        <v>#N/A</v>
      </c>
      <c r="J9" s="2" t="e">
        <f t="shared" si="2"/>
        <v>#N/A</v>
      </c>
      <c r="K9" s="2" t="e">
        <f t="shared" si="3"/>
        <v>#N/A</v>
      </c>
      <c r="L9" s="2" t="e">
        <f t="shared" si="4"/>
        <v>#N/A</v>
      </c>
      <c r="M9" s="2" t="e">
        <f t="shared" si="5"/>
        <v>#N/A</v>
      </c>
      <c r="N9" s="8" t="e">
        <f t="shared" si="6"/>
        <v>#N/A</v>
      </c>
      <c r="O9" s="8" t="e">
        <f t="shared" si="7"/>
        <v>#N/A</v>
      </c>
    </row>
    <row r="10" spans="1:1021">
      <c r="A10" s="7">
        <v>8</v>
      </c>
      <c r="B10" s="1" t="s">
        <v>18</v>
      </c>
      <c r="C10" s="1" t="s">
        <v>126</v>
      </c>
      <c r="D10" s="11">
        <v>45.569887799999997</v>
      </c>
      <c r="E10" s="11">
        <v>4.0897387700000003</v>
      </c>
      <c r="F10" s="3">
        <v>2.5299999999999998</v>
      </c>
      <c r="G10" s="1" t="s">
        <v>19</v>
      </c>
      <c r="H10" s="2">
        <f t="shared" si="0"/>
        <v>0.18562684579224084</v>
      </c>
      <c r="I10" s="2">
        <f t="shared" si="1"/>
        <v>280.69768105896145</v>
      </c>
      <c r="J10" s="2">
        <f t="shared" si="2"/>
        <v>79.302318941038536</v>
      </c>
      <c r="K10" s="2">
        <f t="shared" si="3"/>
        <v>0.98262031025275665</v>
      </c>
      <c r="L10" s="2">
        <f t="shared" si="4"/>
        <v>9.6238533227645598E-2</v>
      </c>
      <c r="M10" s="2">
        <f t="shared" si="5"/>
        <v>84.406250807966259</v>
      </c>
      <c r="N10" s="8">
        <f t="shared" si="6"/>
        <v>95.593749192033727</v>
      </c>
      <c r="O10" s="8">
        <f t="shared" si="7"/>
        <v>264.40625080796627</v>
      </c>
    </row>
    <row r="11" spans="1:1021">
      <c r="A11" s="7">
        <v>9</v>
      </c>
      <c r="B11" s="1" t="s">
        <v>20</v>
      </c>
      <c r="C11" s="1" t="s">
        <v>127</v>
      </c>
      <c r="D11" s="11">
        <v>51.080708719999997</v>
      </c>
      <c r="E11" s="11">
        <v>49.861179300000003</v>
      </c>
      <c r="F11" s="3">
        <v>1.79</v>
      </c>
      <c r="G11" s="1" t="s">
        <v>21</v>
      </c>
      <c r="H11" s="2">
        <f t="shared" si="0"/>
        <v>-0.99424043793022965</v>
      </c>
      <c r="I11" s="2">
        <f t="shared" si="1"/>
        <v>186.15234991032108</v>
      </c>
      <c r="J11" s="2">
        <f t="shared" si="2"/>
        <v>173.84765008967892</v>
      </c>
      <c r="K11" s="2">
        <f t="shared" si="3"/>
        <v>0.10717253185543954</v>
      </c>
      <c r="L11" s="2">
        <f t="shared" si="4"/>
        <v>-1.5239183214129839</v>
      </c>
      <c r="M11" s="2">
        <f t="shared" si="5"/>
        <v>-4.0228141866352809</v>
      </c>
      <c r="N11" s="8">
        <f t="shared" si="6"/>
        <v>4.0228141866352871</v>
      </c>
      <c r="O11" s="8">
        <f t="shared" si="7"/>
        <v>355.97718581336471</v>
      </c>
    </row>
    <row r="12" spans="1:1021">
      <c r="A12" s="7">
        <v>10</v>
      </c>
      <c r="B12" s="1" t="s">
        <v>22</v>
      </c>
      <c r="C12" s="1" t="s">
        <v>128</v>
      </c>
      <c r="D12" s="11">
        <v>68.980162789999994</v>
      </c>
      <c r="E12" s="11">
        <v>16.509302349999999</v>
      </c>
      <c r="F12" s="3">
        <v>0.86</v>
      </c>
      <c r="G12" s="1" t="s">
        <v>23</v>
      </c>
      <c r="H12" s="2">
        <f t="shared" si="0"/>
        <v>-7.1459222362484823E-2</v>
      </c>
      <c r="I12" s="2">
        <f t="shared" si="1"/>
        <v>265.90219557351929</v>
      </c>
      <c r="J12" s="2">
        <f t="shared" si="2"/>
        <v>94.097804426480735</v>
      </c>
      <c r="K12" s="2">
        <f t="shared" si="3"/>
        <v>0.9974435219797404</v>
      </c>
      <c r="L12" s="2">
        <f t="shared" si="4"/>
        <v>-0.24525682775192734</v>
      </c>
      <c r="M12" s="2">
        <f t="shared" si="5"/>
        <v>-76.18585051724898</v>
      </c>
      <c r="N12" s="8">
        <f t="shared" si="6"/>
        <v>76.18585051724898</v>
      </c>
      <c r="O12" s="8">
        <f t="shared" si="7"/>
        <v>283.81414948275102</v>
      </c>
    </row>
    <row r="13" spans="1:1021">
      <c r="A13" s="7">
        <v>11</v>
      </c>
      <c r="B13" s="1" t="s">
        <v>24</v>
      </c>
      <c r="C13" s="1" t="s">
        <v>129</v>
      </c>
      <c r="D13" s="11">
        <v>78.634467069999999</v>
      </c>
      <c r="E13" s="11">
        <v>-8.2016383600000005</v>
      </c>
      <c r="F13" s="3">
        <v>0.13</v>
      </c>
      <c r="G13" s="1" t="s">
        <v>25</v>
      </c>
      <c r="H13" s="2">
        <f t="shared" si="0"/>
        <v>0.44470930019138316</v>
      </c>
      <c r="I13" s="2">
        <f t="shared" si="1"/>
        <v>296.4047413780475</v>
      </c>
      <c r="J13" s="2">
        <f t="shared" si="2"/>
        <v>63.595258621952475</v>
      </c>
      <c r="K13" s="2">
        <f t="shared" si="3"/>
        <v>0.89567496242961386</v>
      </c>
      <c r="L13" s="2">
        <f t="shared" si="4"/>
        <v>0.43331295988509932</v>
      </c>
      <c r="M13" s="2">
        <f t="shared" si="5"/>
        <v>64.183059005958938</v>
      </c>
      <c r="N13" s="8">
        <f t="shared" si="6"/>
        <v>115.81694099404106</v>
      </c>
      <c r="O13" s="8">
        <f t="shared" si="7"/>
        <v>244.18305900595894</v>
      </c>
    </row>
    <row r="14" spans="1:1021">
      <c r="A14" s="7">
        <v>12</v>
      </c>
      <c r="B14" s="1" t="s">
        <v>26</v>
      </c>
      <c r="C14" s="1" t="s">
        <v>130</v>
      </c>
      <c r="D14" s="11">
        <v>79.172327940000002</v>
      </c>
      <c r="E14" s="11">
        <v>45.997991470000002</v>
      </c>
      <c r="F14" s="3">
        <v>0.08</v>
      </c>
      <c r="G14" s="1" t="s">
        <v>27</v>
      </c>
      <c r="H14" s="2">
        <f t="shared" si="0"/>
        <v>-0.84513032033963942</v>
      </c>
      <c r="I14" s="2">
        <f t="shared" si="1"/>
        <v>212.31409868783732</v>
      </c>
      <c r="J14" s="2">
        <f t="shared" si="2"/>
        <v>147.68590131216268</v>
      </c>
      <c r="K14" s="2">
        <f t="shared" si="3"/>
        <v>0.53456032554111099</v>
      </c>
      <c r="L14" s="2">
        <f t="shared" si="4"/>
        <v>-1.3129867463586979</v>
      </c>
      <c r="M14" s="2">
        <f t="shared" si="5"/>
        <v>-22.152863734833897</v>
      </c>
      <c r="N14" s="8">
        <f t="shared" si="6"/>
        <v>22.152863734833886</v>
      </c>
      <c r="O14" s="8">
        <f t="shared" si="7"/>
        <v>337.84713626516611</v>
      </c>
    </row>
    <row r="15" spans="1:1021">
      <c r="A15" s="7">
        <v>13</v>
      </c>
      <c r="B15" s="1" t="s">
        <v>28</v>
      </c>
      <c r="C15" s="1" t="s">
        <v>131</v>
      </c>
      <c r="D15" s="11">
        <v>81.282763560000006</v>
      </c>
      <c r="E15" s="11">
        <v>6.3497032600000001</v>
      </c>
      <c r="F15" s="3">
        <v>1.64</v>
      </c>
      <c r="G15" s="1" t="s">
        <v>29</v>
      </c>
      <c r="H15" s="2">
        <f t="shared" si="0"/>
        <v>0.13919874188089892</v>
      </c>
      <c r="I15" s="2">
        <f t="shared" si="1"/>
        <v>278.00148355709553</v>
      </c>
      <c r="J15" s="2">
        <f t="shared" si="2"/>
        <v>81.998516442904503</v>
      </c>
      <c r="K15" s="2">
        <f t="shared" si="3"/>
        <v>0.99026446480663688</v>
      </c>
      <c r="L15" s="2">
        <f t="shared" si="4"/>
        <v>3.5103550421936802E-2</v>
      </c>
      <c r="M15" s="2">
        <f t="shared" si="5"/>
        <v>87.9697913782814</v>
      </c>
      <c r="N15" s="8">
        <f t="shared" si="6"/>
        <v>92.0302086217186</v>
      </c>
      <c r="O15" s="8">
        <f t="shared" si="7"/>
        <v>267.9697913782814</v>
      </c>
    </row>
    <row r="16" spans="1:1021">
      <c r="A16" s="7">
        <v>14</v>
      </c>
      <c r="B16" s="1" t="s">
        <v>30</v>
      </c>
      <c r="C16" s="1" t="s">
        <v>132</v>
      </c>
      <c r="D16" s="11">
        <v>81.572971330000001</v>
      </c>
      <c r="E16" s="11">
        <v>28.60745172</v>
      </c>
      <c r="F16" s="3">
        <v>1.65</v>
      </c>
      <c r="G16" s="1" t="s">
        <v>31</v>
      </c>
      <c r="H16" s="2">
        <f t="shared" si="0"/>
        <v>-0.34225210689737307</v>
      </c>
      <c r="I16" s="2">
        <f t="shared" si="1"/>
        <v>249.98585587392489</v>
      </c>
      <c r="J16" s="2">
        <f t="shared" si="2"/>
        <v>110.0141441260751</v>
      </c>
      <c r="K16" s="2">
        <f t="shared" si="3"/>
        <v>0.93960816052453966</v>
      </c>
      <c r="L16" s="2">
        <f t="shared" si="4"/>
        <v>-0.61274796396822162</v>
      </c>
      <c r="M16" s="2">
        <f t="shared" si="5"/>
        <v>-56.890367929351839</v>
      </c>
      <c r="N16" s="8">
        <f t="shared" si="6"/>
        <v>56.890367929351839</v>
      </c>
      <c r="O16" s="8">
        <f t="shared" si="7"/>
        <v>303.10963207064816</v>
      </c>
    </row>
    <row r="17" spans="1:15">
      <c r="A17" s="7">
        <v>15</v>
      </c>
      <c r="B17" s="1" t="s">
        <v>32</v>
      </c>
      <c r="C17" s="1" t="s">
        <v>133</v>
      </c>
      <c r="D17" s="11">
        <v>84.053388940000005</v>
      </c>
      <c r="E17" s="11">
        <v>-1.20191914</v>
      </c>
      <c r="F17" s="3">
        <v>1.69</v>
      </c>
      <c r="G17" s="1" t="s">
        <v>33</v>
      </c>
      <c r="H17" s="2">
        <f t="shared" si="0"/>
        <v>0.29521167305727303</v>
      </c>
      <c r="I17" s="2">
        <f t="shared" si="1"/>
        <v>287.17023064492491</v>
      </c>
      <c r="J17" s="2">
        <f t="shared" si="2"/>
        <v>72.829769355075058</v>
      </c>
      <c r="K17" s="2">
        <f t="shared" si="3"/>
        <v>0.95543187516992845</v>
      </c>
      <c r="L17" s="2">
        <f t="shared" si="4"/>
        <v>0.23963128252401461</v>
      </c>
      <c r="M17" s="2">
        <f t="shared" si="5"/>
        <v>75.920118324415313</v>
      </c>
      <c r="N17" s="8">
        <f t="shared" si="6"/>
        <v>104.07988167558469</v>
      </c>
      <c r="O17" s="8">
        <f t="shared" si="7"/>
        <v>255.92011832441531</v>
      </c>
    </row>
    <row r="18" spans="1:15">
      <c r="A18" s="7">
        <v>16</v>
      </c>
      <c r="B18" s="1" t="s">
        <v>178</v>
      </c>
      <c r="C18" s="1" t="s">
        <v>134</v>
      </c>
      <c r="D18" s="11">
        <v>88.792938989999996</v>
      </c>
      <c r="E18" s="11">
        <v>7.4070640000000001</v>
      </c>
      <c r="F18" s="3">
        <v>0.42</v>
      </c>
      <c r="G18" s="1" t="s">
        <v>34</v>
      </c>
      <c r="H18" s="2">
        <f t="shared" si="0"/>
        <v>0.11749071374245711</v>
      </c>
      <c r="I18" s="2">
        <f t="shared" si="1"/>
        <v>276.74730655786675</v>
      </c>
      <c r="J18" s="2">
        <f t="shared" si="2"/>
        <v>83.25269344213325</v>
      </c>
      <c r="K18" s="2">
        <f t="shared" si="3"/>
        <v>0.99307398122410195</v>
      </c>
      <c r="L18" s="2">
        <f t="shared" si="4"/>
        <v>6.4389865162654131E-3</v>
      </c>
      <c r="M18" s="2">
        <f t="shared" si="5"/>
        <v>89.628505439849278</v>
      </c>
      <c r="N18" s="8">
        <f t="shared" si="6"/>
        <v>90.371494560150722</v>
      </c>
      <c r="O18" s="8">
        <f t="shared" si="7"/>
        <v>269.62850543984928</v>
      </c>
    </row>
    <row r="19" spans="1:15">
      <c r="A19" s="7">
        <v>17</v>
      </c>
      <c r="B19" s="1" t="s">
        <v>35</v>
      </c>
      <c r="C19" s="1" t="s">
        <v>135</v>
      </c>
      <c r="D19" s="11">
        <v>95.987957829999999</v>
      </c>
      <c r="E19" s="11">
        <v>-52.695661379999997</v>
      </c>
      <c r="F19" s="3">
        <v>-0.74</v>
      </c>
      <c r="G19" s="1" t="s">
        <v>36</v>
      </c>
      <c r="H19" s="2">
        <f t="shared" si="0"/>
        <v>2.0099084923879129</v>
      </c>
      <c r="I19" s="2" t="e">
        <f t="shared" si="1"/>
        <v>#N/A</v>
      </c>
      <c r="J19" s="2" t="e">
        <f t="shared" si="2"/>
        <v>#N/A</v>
      </c>
      <c r="K19" s="2" t="e">
        <f t="shared" si="3"/>
        <v>#N/A</v>
      </c>
      <c r="L19" s="2" t="e">
        <f t="shared" si="4"/>
        <v>#N/A</v>
      </c>
      <c r="M19" s="2" t="e">
        <f t="shared" si="5"/>
        <v>#N/A</v>
      </c>
      <c r="N19" s="8" t="e">
        <f t="shared" si="6"/>
        <v>#N/A</v>
      </c>
      <c r="O19" s="8" t="e">
        <f t="shared" si="7"/>
        <v>#N/A</v>
      </c>
    </row>
    <row r="20" spans="1:15">
      <c r="A20" s="7">
        <v>18</v>
      </c>
      <c r="B20" s="1" t="s">
        <v>37</v>
      </c>
      <c r="C20" s="1" t="s">
        <v>136</v>
      </c>
      <c r="D20" s="11">
        <v>101.28715533</v>
      </c>
      <c r="E20" s="11">
        <v>-16.716115859999999</v>
      </c>
      <c r="F20" s="3">
        <v>-1.46</v>
      </c>
      <c r="G20" s="1" t="s">
        <v>38</v>
      </c>
      <c r="H20" s="2">
        <f t="shared" si="0"/>
        <v>0.63997698208525833</v>
      </c>
      <c r="I20" s="2">
        <f t="shared" si="1"/>
        <v>309.79010313310584</v>
      </c>
      <c r="J20" s="2">
        <f t="shared" si="2"/>
        <v>50.209896866894127</v>
      </c>
      <c r="K20" s="2">
        <f t="shared" si="3"/>
        <v>0.7683940801444562</v>
      </c>
      <c r="L20" s="2">
        <f t="shared" si="4"/>
        <v>0.68329342580104158</v>
      </c>
      <c r="M20" s="2">
        <f t="shared" si="5"/>
        <v>48.354946847965763</v>
      </c>
      <c r="N20" s="8">
        <f t="shared" si="6"/>
        <v>131.64505315203422</v>
      </c>
      <c r="O20" s="8">
        <f t="shared" si="7"/>
        <v>228.35494684796578</v>
      </c>
    </row>
    <row r="21" spans="1:15">
      <c r="A21" s="7">
        <v>19</v>
      </c>
      <c r="B21" s="1" t="s">
        <v>39</v>
      </c>
      <c r="C21" s="1" t="s">
        <v>137</v>
      </c>
      <c r="D21" s="11">
        <v>104.65645315</v>
      </c>
      <c r="E21" s="11">
        <v>-28.97208616</v>
      </c>
      <c r="F21" s="3">
        <v>1.5</v>
      </c>
      <c r="G21" s="1" t="s">
        <v>40</v>
      </c>
      <c r="H21" s="2">
        <f t="shared" si="0"/>
        <v>0.96863315858302113</v>
      </c>
      <c r="I21" s="2">
        <f t="shared" si="1"/>
        <v>345.61152345026693</v>
      </c>
      <c r="J21" s="2">
        <f t="shared" si="2"/>
        <v>14.388476549733063</v>
      </c>
      <c r="K21" s="2">
        <f t="shared" si="3"/>
        <v>0.24849507861018064</v>
      </c>
      <c r="L21" s="2">
        <f t="shared" si="4"/>
        <v>1.097909769906529</v>
      </c>
      <c r="M21" s="2">
        <f t="shared" si="5"/>
        <v>12.75315045849128</v>
      </c>
      <c r="N21" s="8">
        <f t="shared" si="6"/>
        <v>167.24684954150871</v>
      </c>
      <c r="O21" s="8">
        <f t="shared" si="7"/>
        <v>192.75315045849129</v>
      </c>
    </row>
    <row r="22" spans="1:15">
      <c r="A22" s="7">
        <v>20</v>
      </c>
      <c r="B22" s="1" t="s">
        <v>41</v>
      </c>
      <c r="C22" s="1" t="s">
        <v>138</v>
      </c>
      <c r="D22" s="11">
        <v>114.82549791</v>
      </c>
      <c r="E22" s="11">
        <v>5.2249875599999998</v>
      </c>
      <c r="F22" s="3">
        <v>0.37</v>
      </c>
      <c r="G22" s="1" t="s">
        <v>42</v>
      </c>
      <c r="H22" s="2">
        <f t="shared" si="0"/>
        <v>0.16229367823629198</v>
      </c>
      <c r="I22" s="2">
        <f t="shared" si="1"/>
        <v>279.34005465777028</v>
      </c>
      <c r="J22" s="2">
        <f t="shared" si="2"/>
        <v>80.659945342229733</v>
      </c>
      <c r="K22" s="2">
        <f t="shared" si="3"/>
        <v>0.98674250035383337</v>
      </c>
      <c r="L22" s="2">
        <f t="shared" si="4"/>
        <v>6.5543252829936477E-2</v>
      </c>
      <c r="M22" s="2">
        <f t="shared" si="5"/>
        <v>86.199775217048355</v>
      </c>
      <c r="N22" s="8">
        <f t="shared" si="6"/>
        <v>93.800224782951659</v>
      </c>
      <c r="O22" s="8">
        <f t="shared" si="7"/>
        <v>266.19977521704834</v>
      </c>
    </row>
    <row r="23" spans="1:15">
      <c r="A23" s="7">
        <v>21</v>
      </c>
      <c r="B23" s="1" t="s">
        <v>43</v>
      </c>
      <c r="C23" s="1" t="s">
        <v>139</v>
      </c>
      <c r="D23" s="11">
        <v>116.32895777</v>
      </c>
      <c r="E23" s="11">
        <v>28.02619889</v>
      </c>
      <c r="F23" s="3">
        <v>1.1399999999999999</v>
      </c>
      <c r="G23" s="1" t="s">
        <v>11</v>
      </c>
      <c r="H23" s="2">
        <f t="shared" si="0"/>
        <v>-0.3283291348641279</v>
      </c>
      <c r="I23" s="2">
        <f t="shared" si="1"/>
        <v>250.83260788069731</v>
      </c>
      <c r="J23" s="2">
        <f t="shared" si="2"/>
        <v>109.16739211930268</v>
      </c>
      <c r="K23" s="2">
        <f t="shared" si="3"/>
        <v>0.94456338019180763</v>
      </c>
      <c r="L23" s="2">
        <f t="shared" si="4"/>
        <v>-0.59366804998189704</v>
      </c>
      <c r="M23" s="2">
        <f t="shared" si="5"/>
        <v>-57.850205147056236</v>
      </c>
      <c r="N23" s="8">
        <f t="shared" si="6"/>
        <v>57.850205147056215</v>
      </c>
      <c r="O23" s="8">
        <f t="shared" si="7"/>
        <v>302.14979485294378</v>
      </c>
    </row>
    <row r="24" spans="1:15">
      <c r="A24" s="7">
        <v>22</v>
      </c>
      <c r="B24" s="1" t="s">
        <v>44</v>
      </c>
      <c r="C24" s="1" t="s">
        <v>140</v>
      </c>
      <c r="D24" s="11">
        <v>125.62848024</v>
      </c>
      <c r="E24" s="11">
        <v>-59.509484190000002</v>
      </c>
      <c r="F24" s="3">
        <v>1.9530000000000001</v>
      </c>
      <c r="G24" s="1" t="s">
        <v>45</v>
      </c>
      <c r="H24" s="2">
        <f t="shared" si="0"/>
        <v>2.5563840733223886</v>
      </c>
      <c r="I24" s="2" t="e">
        <f t="shared" si="1"/>
        <v>#N/A</v>
      </c>
      <c r="J24" s="2" t="e">
        <f t="shared" si="2"/>
        <v>#N/A</v>
      </c>
      <c r="K24" s="2" t="e">
        <f t="shared" si="3"/>
        <v>#N/A</v>
      </c>
      <c r="L24" s="2" t="e">
        <f t="shared" si="4"/>
        <v>#N/A</v>
      </c>
      <c r="M24" s="2" t="e">
        <f t="shared" si="5"/>
        <v>#N/A</v>
      </c>
      <c r="N24" s="8" t="e">
        <f t="shared" si="6"/>
        <v>#N/A</v>
      </c>
      <c r="O24" s="8" t="e">
        <f t="shared" si="7"/>
        <v>#N/A</v>
      </c>
    </row>
    <row r="25" spans="1:15">
      <c r="A25" s="7">
        <v>23</v>
      </c>
      <c r="B25" s="1" t="s">
        <v>46</v>
      </c>
      <c r="C25" s="1" t="s">
        <v>141</v>
      </c>
      <c r="D25" s="11">
        <v>136.99899113999999</v>
      </c>
      <c r="E25" s="11">
        <v>-43.432590910000002</v>
      </c>
      <c r="F25" s="3">
        <v>2.21</v>
      </c>
      <c r="G25" s="1" t="s">
        <v>47</v>
      </c>
      <c r="H25" s="2">
        <f t="shared" si="0"/>
        <v>1.5002815203767863</v>
      </c>
      <c r="I25" s="2" t="e">
        <f t="shared" si="1"/>
        <v>#N/A</v>
      </c>
      <c r="J25" s="2" t="e">
        <f t="shared" si="2"/>
        <v>#N/A</v>
      </c>
      <c r="K25" s="2" t="e">
        <f t="shared" si="3"/>
        <v>#N/A</v>
      </c>
      <c r="L25" s="2" t="e">
        <f t="shared" si="4"/>
        <v>#N/A</v>
      </c>
      <c r="M25" s="2" t="e">
        <f t="shared" si="5"/>
        <v>#N/A</v>
      </c>
      <c r="N25" s="8" t="e">
        <f t="shared" si="6"/>
        <v>#N/A</v>
      </c>
      <c r="O25" s="8" t="e">
        <f t="shared" si="7"/>
        <v>#N/A</v>
      </c>
    </row>
    <row r="26" spans="1:15">
      <c r="A26" s="7">
        <v>24</v>
      </c>
      <c r="B26" s="1" t="s">
        <v>48</v>
      </c>
      <c r="C26" s="1" t="s">
        <v>142</v>
      </c>
      <c r="D26" s="11">
        <v>138.29990608</v>
      </c>
      <c r="E26" s="11">
        <v>-69.717207599999995</v>
      </c>
      <c r="F26" s="3">
        <v>1.69</v>
      </c>
      <c r="G26" s="1" t="s">
        <v>49</v>
      </c>
      <c r="H26" s="2">
        <f t="shared" si="0"/>
        <v>4.004008023837808</v>
      </c>
      <c r="I26" s="2" t="e">
        <f t="shared" si="1"/>
        <v>#N/A</v>
      </c>
      <c r="J26" s="2" t="e">
        <f t="shared" si="2"/>
        <v>#N/A</v>
      </c>
      <c r="K26" s="2" t="e">
        <f t="shared" si="3"/>
        <v>#N/A</v>
      </c>
      <c r="L26" s="2" t="e">
        <f t="shared" si="4"/>
        <v>#N/A</v>
      </c>
      <c r="M26" s="2" t="e">
        <f t="shared" si="5"/>
        <v>#N/A</v>
      </c>
      <c r="N26" s="8" t="e">
        <f t="shared" si="6"/>
        <v>#N/A</v>
      </c>
      <c r="O26" s="8" t="e">
        <f t="shared" si="7"/>
        <v>#N/A</v>
      </c>
    </row>
    <row r="27" spans="1:15">
      <c r="A27" s="7">
        <v>25</v>
      </c>
      <c r="B27" s="1" t="s">
        <v>50</v>
      </c>
      <c r="C27" s="1" t="s">
        <v>143</v>
      </c>
      <c r="D27" s="11">
        <v>141.89684460000001</v>
      </c>
      <c r="E27" s="11">
        <v>-8.65859953</v>
      </c>
      <c r="F27" s="3">
        <v>1.97</v>
      </c>
      <c r="G27" s="1" t="s">
        <v>51</v>
      </c>
      <c r="H27" s="2">
        <f t="shared" si="0"/>
        <v>0.45474573475466618</v>
      </c>
      <c r="I27" s="2">
        <f t="shared" si="1"/>
        <v>297.0485755504036</v>
      </c>
      <c r="J27" s="2">
        <f t="shared" si="2"/>
        <v>62.951424449596423</v>
      </c>
      <c r="K27" s="2">
        <f t="shared" si="3"/>
        <v>0.89062130938038908</v>
      </c>
      <c r="L27" s="2">
        <f t="shared" si="4"/>
        <v>0.44624048415184553</v>
      </c>
      <c r="M27" s="2">
        <f t="shared" si="5"/>
        <v>63.38711430388831</v>
      </c>
      <c r="N27" s="8">
        <f t="shared" si="6"/>
        <v>116.61288569611168</v>
      </c>
      <c r="O27" s="8">
        <f t="shared" si="7"/>
        <v>243.38711430388832</v>
      </c>
    </row>
    <row r="28" spans="1:15">
      <c r="A28" s="7">
        <v>26</v>
      </c>
      <c r="B28" s="1" t="s">
        <v>52</v>
      </c>
      <c r="C28" s="1" t="s">
        <v>144</v>
      </c>
      <c r="D28" s="11">
        <v>152.09296244000001</v>
      </c>
      <c r="E28" s="11">
        <v>11.96720878</v>
      </c>
      <c r="F28" s="3">
        <v>1.4</v>
      </c>
      <c r="G28" s="1" t="s">
        <v>53</v>
      </c>
      <c r="H28" s="2">
        <f t="shared" si="0"/>
        <v>2.3548080944737211E-2</v>
      </c>
      <c r="I28" s="2">
        <f t="shared" si="1"/>
        <v>271.34933037670424</v>
      </c>
      <c r="J28" s="2">
        <f t="shared" si="2"/>
        <v>88.650669623295741</v>
      </c>
      <c r="K28" s="2">
        <f t="shared" si="3"/>
        <v>0.99972270549578901</v>
      </c>
      <c r="L28" s="2">
        <f t="shared" si="4"/>
        <v>-0.11820539675551958</v>
      </c>
      <c r="M28" s="2">
        <f t="shared" si="5"/>
        <v>-83.256758909936309</v>
      </c>
      <c r="N28" s="8">
        <f t="shared" si="6"/>
        <v>83.256758909936309</v>
      </c>
      <c r="O28" s="8">
        <f t="shared" si="7"/>
        <v>276.74324109006369</v>
      </c>
    </row>
    <row r="29" spans="1:15">
      <c r="A29" s="7">
        <v>27</v>
      </c>
      <c r="B29" s="1" t="s">
        <v>54</v>
      </c>
      <c r="C29" s="1" t="s">
        <v>145</v>
      </c>
      <c r="D29" s="11">
        <v>165.93196467000001</v>
      </c>
      <c r="E29" s="11">
        <v>61.751034689999997</v>
      </c>
      <c r="F29" s="3">
        <v>1.79</v>
      </c>
      <c r="G29" s="1" t="s">
        <v>55</v>
      </c>
      <c r="H29" s="2">
        <f t="shared" si="0"/>
        <v>-1.6472852063949541</v>
      </c>
      <c r="I29" s="2" t="e">
        <f t="shared" si="1"/>
        <v>#N/A</v>
      </c>
      <c r="J29" s="2" t="e">
        <f t="shared" si="2"/>
        <v>#N/A</v>
      </c>
      <c r="K29" s="2" t="e">
        <f t="shared" si="3"/>
        <v>#N/A</v>
      </c>
      <c r="L29" s="2" t="e">
        <f t="shared" si="4"/>
        <v>#N/A</v>
      </c>
      <c r="M29" s="2" t="e">
        <f t="shared" si="5"/>
        <v>#N/A</v>
      </c>
      <c r="N29" s="8" t="e">
        <f t="shared" si="6"/>
        <v>#N/A</v>
      </c>
      <c r="O29" s="8" t="e">
        <f t="shared" si="7"/>
        <v>#N/A</v>
      </c>
    </row>
    <row r="30" spans="1:15">
      <c r="A30" s="7">
        <v>28</v>
      </c>
      <c r="B30" s="1" t="s">
        <v>56</v>
      </c>
      <c r="C30" s="1" t="s">
        <v>146</v>
      </c>
      <c r="D30" s="11">
        <v>177.26490975999999</v>
      </c>
      <c r="E30" s="11">
        <v>14.57205806</v>
      </c>
      <c r="F30" s="3">
        <v>2.13</v>
      </c>
      <c r="G30" s="1" t="s">
        <v>57</v>
      </c>
      <c r="H30" s="2">
        <f t="shared" si="0"/>
        <v>-3.0680422577129555E-2</v>
      </c>
      <c r="I30" s="2">
        <f t="shared" si="1"/>
        <v>268.24186538045677</v>
      </c>
      <c r="J30" s="2">
        <f t="shared" si="2"/>
        <v>91.758134619543242</v>
      </c>
      <c r="K30" s="2">
        <f t="shared" si="3"/>
        <v>0.99952924503012353</v>
      </c>
      <c r="L30" s="2">
        <f t="shared" si="4"/>
        <v>-0.19060149765988971</v>
      </c>
      <c r="M30" s="2">
        <f t="shared" si="5"/>
        <v>-79.203811091094039</v>
      </c>
      <c r="N30" s="8">
        <f t="shared" si="6"/>
        <v>79.203811091094053</v>
      </c>
      <c r="O30" s="8">
        <f t="shared" si="7"/>
        <v>280.79618890890595</v>
      </c>
    </row>
    <row r="31" spans="1:15">
      <c r="A31" s="7">
        <v>29</v>
      </c>
      <c r="B31" s="1" t="s">
        <v>58</v>
      </c>
      <c r="C31" s="1" t="s">
        <v>147</v>
      </c>
      <c r="D31" s="11">
        <v>183.95154504000001</v>
      </c>
      <c r="E31" s="11">
        <v>-17.54193046</v>
      </c>
      <c r="F31" s="3">
        <v>2.58</v>
      </c>
      <c r="G31" s="1" t="s">
        <v>59</v>
      </c>
      <c r="H31" s="2">
        <f t="shared" si="0"/>
        <v>0.66004167833003335</v>
      </c>
      <c r="I31" s="2">
        <f t="shared" si="1"/>
        <v>311.30305149522798</v>
      </c>
      <c r="J31" s="2">
        <f t="shared" si="2"/>
        <v>48.696948504772045</v>
      </c>
      <c r="K31" s="2">
        <f t="shared" si="3"/>
        <v>0.75122898164758833</v>
      </c>
      <c r="L31" s="2">
        <f t="shared" si="4"/>
        <v>0.70880870678289409</v>
      </c>
      <c r="M31" s="2">
        <f t="shared" si="5"/>
        <v>46.664216738562473</v>
      </c>
      <c r="N31" s="8">
        <f t="shared" si="6"/>
        <v>133.33578326143754</v>
      </c>
      <c r="O31" s="8">
        <f t="shared" si="7"/>
        <v>226.66421673856246</v>
      </c>
    </row>
    <row r="32" spans="1:15">
      <c r="A32" s="7">
        <v>30</v>
      </c>
      <c r="B32" s="1" t="s">
        <v>60</v>
      </c>
      <c r="C32" s="1" t="s">
        <v>148</v>
      </c>
      <c r="D32" s="11">
        <v>186.649463</v>
      </c>
      <c r="E32" s="11">
        <v>-63.099049999999998</v>
      </c>
      <c r="F32" s="3">
        <v>1.4</v>
      </c>
      <c r="G32" s="1" t="s">
        <v>61</v>
      </c>
      <c r="H32" s="2">
        <f t="shared" si="0"/>
        <v>2.9460582657977614</v>
      </c>
      <c r="I32" s="2" t="e">
        <f t="shared" si="1"/>
        <v>#N/A</v>
      </c>
      <c r="J32" s="2" t="e">
        <f t="shared" si="2"/>
        <v>#N/A</v>
      </c>
      <c r="K32" s="2" t="e">
        <f t="shared" si="3"/>
        <v>#N/A</v>
      </c>
      <c r="L32" s="2" t="e">
        <f t="shared" si="4"/>
        <v>#N/A</v>
      </c>
      <c r="M32" s="2" t="e">
        <f t="shared" si="5"/>
        <v>#N/A</v>
      </c>
      <c r="N32" s="8" t="e">
        <f t="shared" si="6"/>
        <v>#N/A</v>
      </c>
      <c r="O32" s="8" t="e">
        <f t="shared" si="7"/>
        <v>#N/A</v>
      </c>
    </row>
    <row r="33" spans="1:15">
      <c r="A33" s="7">
        <v>31</v>
      </c>
      <c r="B33" s="1" t="s">
        <v>62</v>
      </c>
      <c r="C33" s="1" t="s">
        <v>149</v>
      </c>
      <c r="D33" s="11">
        <v>187.79149838000001</v>
      </c>
      <c r="E33" s="11">
        <v>-57.113213459999997</v>
      </c>
      <c r="F33" s="3">
        <v>1.64</v>
      </c>
      <c r="G33" s="1" t="s">
        <v>63</v>
      </c>
      <c r="H33" s="2">
        <f t="shared" si="0"/>
        <v>2.3406312862871173</v>
      </c>
      <c r="I33" s="2" t="e">
        <f t="shared" si="1"/>
        <v>#N/A</v>
      </c>
      <c r="J33" s="2" t="e">
        <f t="shared" si="2"/>
        <v>#N/A</v>
      </c>
      <c r="K33" s="2" t="e">
        <f t="shared" si="3"/>
        <v>#N/A</v>
      </c>
      <c r="L33" s="2" t="e">
        <f t="shared" si="4"/>
        <v>#N/A</v>
      </c>
      <c r="M33" s="2" t="e">
        <f t="shared" si="5"/>
        <v>#N/A</v>
      </c>
      <c r="N33" s="8" t="e">
        <f t="shared" si="6"/>
        <v>#N/A</v>
      </c>
      <c r="O33" s="8" t="e">
        <f t="shared" si="7"/>
        <v>#N/A</v>
      </c>
    </row>
    <row r="34" spans="1:15">
      <c r="A34" s="7">
        <v>32</v>
      </c>
      <c r="B34" s="1" t="s">
        <v>64</v>
      </c>
      <c r="C34" s="1" t="s">
        <v>150</v>
      </c>
      <c r="D34" s="11">
        <v>193.50728996999999</v>
      </c>
      <c r="E34" s="11">
        <v>55.959822959999997</v>
      </c>
      <c r="F34" s="3">
        <v>1.77</v>
      </c>
      <c r="G34" s="1" t="s">
        <v>65</v>
      </c>
      <c r="H34" s="2">
        <f t="shared" si="0"/>
        <v>-1.2815747289301027</v>
      </c>
      <c r="I34" s="2" t="e">
        <f t="shared" si="1"/>
        <v>#N/A</v>
      </c>
      <c r="J34" s="2" t="e">
        <f t="shared" si="2"/>
        <v>#N/A</v>
      </c>
      <c r="K34" s="2" t="e">
        <f t="shared" si="3"/>
        <v>#N/A</v>
      </c>
      <c r="L34" s="2" t="e">
        <f t="shared" si="4"/>
        <v>#N/A</v>
      </c>
      <c r="M34" s="2" t="e">
        <f t="shared" si="5"/>
        <v>#N/A</v>
      </c>
      <c r="N34" s="8" t="e">
        <f t="shared" si="6"/>
        <v>#N/A</v>
      </c>
      <c r="O34" s="8" t="e">
        <f t="shared" si="7"/>
        <v>#N/A</v>
      </c>
    </row>
    <row r="35" spans="1:15">
      <c r="A35" s="7">
        <v>33</v>
      </c>
      <c r="B35" s="1" t="s">
        <v>66</v>
      </c>
      <c r="C35" s="1" t="s">
        <v>151</v>
      </c>
      <c r="D35" s="11">
        <v>201.29824736</v>
      </c>
      <c r="E35" s="11">
        <v>-11.16131949</v>
      </c>
      <c r="F35" s="3">
        <v>0.97</v>
      </c>
      <c r="G35" s="1" t="s">
        <v>67</v>
      </c>
      <c r="H35" s="2">
        <f t="shared" ref="H35:H59" si="8">(SIN(RADIANS($C$62))-SIN(RADIANS($C$63))*SIN(RADIANS(E35)))/(COS(RADIANS($C$63))*COS(RADIANS(E35)))</f>
        <v>0.51049426575676893</v>
      </c>
      <c r="I35" s="2">
        <f t="shared" si="1"/>
        <v>300.69675814508361</v>
      </c>
      <c r="J35" s="2">
        <f t="shared" si="2"/>
        <v>59.303241854916372</v>
      </c>
      <c r="K35" s="2">
        <f t="shared" si="3"/>
        <v>0.85988115727085057</v>
      </c>
      <c r="L35" s="2">
        <f t="shared" si="4"/>
        <v>0.51788576904473604</v>
      </c>
      <c r="M35" s="2">
        <f t="shared" si="5"/>
        <v>58.940454294615655</v>
      </c>
      <c r="N35" s="8">
        <f t="shared" si="6"/>
        <v>121.05954570538435</v>
      </c>
      <c r="O35" s="8">
        <f t="shared" si="7"/>
        <v>238.94045429461565</v>
      </c>
    </row>
    <row r="36" spans="1:15">
      <c r="A36" s="7">
        <v>34</v>
      </c>
      <c r="B36" s="1" t="s">
        <v>68</v>
      </c>
      <c r="C36" s="1" t="s">
        <v>152</v>
      </c>
      <c r="D36" s="11">
        <v>206.88515734000001</v>
      </c>
      <c r="E36" s="11">
        <v>49.313266730000002</v>
      </c>
      <c r="F36" s="3">
        <v>1.86</v>
      </c>
      <c r="G36" s="1" t="s">
        <v>69</v>
      </c>
      <c r="H36" s="2">
        <f t="shared" si="8"/>
        <v>-0.97180309076134641</v>
      </c>
      <c r="I36" s="2">
        <f t="shared" si="1"/>
        <v>193.63842375994105</v>
      </c>
      <c r="J36" s="2">
        <f t="shared" si="2"/>
        <v>166.36157624005895</v>
      </c>
      <c r="K36" s="2">
        <f t="shared" si="3"/>
        <v>0.23579387775490357</v>
      </c>
      <c r="L36" s="2">
        <f t="shared" si="4"/>
        <v>-1.4921040027355388</v>
      </c>
      <c r="M36" s="2">
        <f t="shared" si="5"/>
        <v>-8.980063654573966</v>
      </c>
      <c r="N36" s="8">
        <f t="shared" si="6"/>
        <v>8.9800636545739394</v>
      </c>
      <c r="O36" s="8">
        <f t="shared" si="7"/>
        <v>351.01993634542606</v>
      </c>
    </row>
    <row r="37" spans="1:15">
      <c r="A37" s="7">
        <v>35</v>
      </c>
      <c r="B37" s="1" t="s">
        <v>70</v>
      </c>
      <c r="C37" s="1" t="s">
        <v>153</v>
      </c>
      <c r="D37" s="11">
        <v>210.95585561999999</v>
      </c>
      <c r="E37" s="11">
        <v>-60.373035160000001</v>
      </c>
      <c r="F37" s="3">
        <v>0.6</v>
      </c>
      <c r="G37" s="1" t="s">
        <v>71</v>
      </c>
      <c r="H37" s="2">
        <f t="shared" si="8"/>
        <v>2.6420399958486556</v>
      </c>
      <c r="I37" s="2" t="e">
        <f t="shared" si="1"/>
        <v>#N/A</v>
      </c>
      <c r="J37" s="2" t="e">
        <f t="shared" si="2"/>
        <v>#N/A</v>
      </c>
      <c r="K37" s="2" t="e">
        <f t="shared" si="3"/>
        <v>#N/A</v>
      </c>
      <c r="L37" s="2" t="e">
        <f t="shared" si="4"/>
        <v>#N/A</v>
      </c>
      <c r="M37" s="2" t="e">
        <f t="shared" si="5"/>
        <v>#N/A</v>
      </c>
      <c r="N37" s="8" t="e">
        <f t="shared" si="6"/>
        <v>#N/A</v>
      </c>
      <c r="O37" s="8" t="e">
        <f t="shared" si="7"/>
        <v>#N/A</v>
      </c>
    </row>
    <row r="38" spans="1:15">
      <c r="A38" s="7">
        <v>36</v>
      </c>
      <c r="B38" s="1" t="s">
        <v>72</v>
      </c>
      <c r="C38" s="1" t="s">
        <v>154</v>
      </c>
      <c r="D38" s="11">
        <v>211.67061468</v>
      </c>
      <c r="E38" s="11">
        <v>-36.369954739999997</v>
      </c>
      <c r="F38" s="3">
        <v>2.0499999999999998</v>
      </c>
      <c r="G38" s="1" t="s">
        <v>11</v>
      </c>
      <c r="H38" s="2">
        <f t="shared" si="8"/>
        <v>1.2131752129859525</v>
      </c>
      <c r="I38" s="2" t="e">
        <f t="shared" si="1"/>
        <v>#N/A</v>
      </c>
      <c r="J38" s="2" t="e">
        <f t="shared" si="2"/>
        <v>#N/A</v>
      </c>
      <c r="K38" s="2" t="e">
        <f t="shared" si="3"/>
        <v>#N/A</v>
      </c>
      <c r="L38" s="2" t="e">
        <f t="shared" si="4"/>
        <v>#N/A</v>
      </c>
      <c r="M38" s="2" t="e">
        <f t="shared" si="5"/>
        <v>#N/A</v>
      </c>
      <c r="N38" s="8" t="e">
        <f t="shared" si="6"/>
        <v>#N/A</v>
      </c>
      <c r="O38" s="8" t="e">
        <f t="shared" si="7"/>
        <v>#N/A</v>
      </c>
    </row>
    <row r="39" spans="1:15">
      <c r="A39" s="7">
        <v>38</v>
      </c>
      <c r="B39" s="1" t="s">
        <v>73</v>
      </c>
      <c r="C39" s="1" t="s">
        <v>155</v>
      </c>
      <c r="D39" s="11">
        <v>219.90084999999999</v>
      </c>
      <c r="E39" s="11">
        <v>-60.835619000000001</v>
      </c>
      <c r="F39" s="3">
        <v>-0.1</v>
      </c>
      <c r="G39" s="1" t="s">
        <v>74</v>
      </c>
      <c r="H39" s="2">
        <f t="shared" si="8"/>
        <v>2.6898674787334893</v>
      </c>
      <c r="I39" s="2" t="e">
        <f t="shared" si="1"/>
        <v>#N/A</v>
      </c>
      <c r="J39" s="2" t="e">
        <f t="shared" si="2"/>
        <v>#N/A</v>
      </c>
      <c r="K39" s="2" t="e">
        <f t="shared" si="3"/>
        <v>#N/A</v>
      </c>
      <c r="L39" s="2" t="e">
        <f t="shared" si="4"/>
        <v>#N/A</v>
      </c>
      <c r="M39" s="2" t="e">
        <f t="shared" si="5"/>
        <v>#N/A</v>
      </c>
      <c r="N39" s="8" t="e">
        <f t="shared" si="6"/>
        <v>#N/A</v>
      </c>
      <c r="O39" s="8" t="e">
        <f t="shared" si="7"/>
        <v>#N/A</v>
      </c>
    </row>
    <row r="40" spans="1:15">
      <c r="A40" s="7">
        <v>37</v>
      </c>
      <c r="B40" s="1" t="s">
        <v>75</v>
      </c>
      <c r="C40" s="1" t="s">
        <v>156</v>
      </c>
      <c r="D40" s="11">
        <v>213.91530029</v>
      </c>
      <c r="E40" s="11">
        <v>19.182409159999999</v>
      </c>
      <c r="F40" s="3">
        <v>-0.05</v>
      </c>
      <c r="G40" s="1" t="s">
        <v>11</v>
      </c>
      <c r="H40" s="2">
        <f t="shared" si="8"/>
        <v>-0.12857253934659849</v>
      </c>
      <c r="I40" s="2">
        <f t="shared" si="1"/>
        <v>262.61288738832496</v>
      </c>
      <c r="J40" s="2">
        <f t="shared" si="2"/>
        <v>97.387112611675036</v>
      </c>
      <c r="K40" s="2">
        <f t="shared" si="3"/>
        <v>0.99170010695066846</v>
      </c>
      <c r="L40" s="2">
        <f t="shared" si="4"/>
        <v>-0.32211335200598451</v>
      </c>
      <c r="M40" s="2">
        <f t="shared" si="5"/>
        <v>-72.005724842690427</v>
      </c>
      <c r="N40" s="8">
        <f t="shared" si="6"/>
        <v>72.005724842690427</v>
      </c>
      <c r="O40" s="8">
        <f t="shared" si="7"/>
        <v>287.99427515730957</v>
      </c>
    </row>
    <row r="41" spans="1:15">
      <c r="A41" s="7">
        <v>39</v>
      </c>
      <c r="B41" s="1" t="s">
        <v>76</v>
      </c>
      <c r="C41" s="1" t="s">
        <v>157</v>
      </c>
      <c r="D41" s="11">
        <v>222.72</v>
      </c>
      <c r="E41" s="11">
        <v>-16.041699999999999</v>
      </c>
      <c r="F41" s="3">
        <v>2.8</v>
      </c>
      <c r="G41" s="1" t="s">
        <v>77</v>
      </c>
      <c r="H41" s="2">
        <f t="shared" si="8"/>
        <v>0.62376289876068225</v>
      </c>
      <c r="I41" s="2">
        <f t="shared" si="1"/>
        <v>308.5914450078572</v>
      </c>
      <c r="J41" s="2">
        <f t="shared" si="2"/>
        <v>51.408554992142797</v>
      </c>
      <c r="K41" s="2">
        <f t="shared" si="3"/>
        <v>0.78161361690394748</v>
      </c>
      <c r="L41" s="2">
        <f t="shared" si="4"/>
        <v>0.66265287730394862</v>
      </c>
      <c r="M41" s="2">
        <f t="shared" si="5"/>
        <v>49.708685477875086</v>
      </c>
      <c r="N41" s="8">
        <f t="shared" si="6"/>
        <v>130.29131452212491</v>
      </c>
      <c r="O41" s="8">
        <f t="shared" si="7"/>
        <v>229.70868547787509</v>
      </c>
    </row>
    <row r="42" spans="1:15">
      <c r="A42" s="7">
        <v>40</v>
      </c>
      <c r="B42" s="1" t="s">
        <v>78</v>
      </c>
      <c r="C42" s="1" t="s">
        <v>158</v>
      </c>
      <c r="D42" s="11">
        <v>222.67635749999999</v>
      </c>
      <c r="E42" s="11">
        <v>74.155503940000003</v>
      </c>
      <c r="F42" s="3">
        <v>2.08</v>
      </c>
      <c r="G42" s="1" t="s">
        <v>79</v>
      </c>
      <c r="H42" s="2">
        <f t="shared" si="8"/>
        <v>-3.2096621561119396</v>
      </c>
      <c r="I42" s="2" t="e">
        <f t="shared" si="1"/>
        <v>#N/A</v>
      </c>
      <c r="J42" s="2" t="e">
        <f t="shared" si="2"/>
        <v>#N/A</v>
      </c>
      <c r="K42" s="2" t="e">
        <f t="shared" si="3"/>
        <v>#N/A</v>
      </c>
      <c r="L42" s="2" t="e">
        <f t="shared" si="4"/>
        <v>#N/A</v>
      </c>
      <c r="M42" s="2" t="e">
        <f t="shared" si="5"/>
        <v>#N/A</v>
      </c>
      <c r="N42" s="8" t="e">
        <f t="shared" si="6"/>
        <v>#N/A</v>
      </c>
      <c r="O42" s="8" t="e">
        <f t="shared" si="7"/>
        <v>#N/A</v>
      </c>
    </row>
    <row r="43" spans="1:15">
      <c r="A43" s="7">
        <v>41</v>
      </c>
      <c r="B43" s="1" t="s">
        <v>80</v>
      </c>
      <c r="C43" s="1" t="s">
        <v>159</v>
      </c>
      <c r="D43" s="11">
        <v>233.67195002</v>
      </c>
      <c r="E43" s="11">
        <v>26.71469278</v>
      </c>
      <c r="F43" s="3">
        <v>2.2400000000000002</v>
      </c>
      <c r="G43" s="1" t="s">
        <v>81</v>
      </c>
      <c r="H43" s="2">
        <f t="shared" si="8"/>
        <v>-0.29734128676125748</v>
      </c>
      <c r="I43" s="2">
        <f t="shared" si="1"/>
        <v>252.70201558436511</v>
      </c>
      <c r="J43" s="2">
        <f t="shared" si="2"/>
        <v>107.29798441563489</v>
      </c>
      <c r="K43" s="2">
        <f t="shared" si="3"/>
        <v>0.95477126013886682</v>
      </c>
      <c r="L43" s="2">
        <f t="shared" si="4"/>
        <v>-0.55127168556966433</v>
      </c>
      <c r="M43" s="2">
        <f t="shared" si="5"/>
        <v>-59.998458900170974</v>
      </c>
      <c r="N43" s="8">
        <f t="shared" si="6"/>
        <v>59.998458900170988</v>
      </c>
      <c r="O43" s="8">
        <f t="shared" si="7"/>
        <v>300.00154109982901</v>
      </c>
    </row>
    <row r="44" spans="1:15">
      <c r="A44" s="7">
        <v>42</v>
      </c>
      <c r="B44" s="1" t="s">
        <v>82</v>
      </c>
      <c r="C44" s="1" t="s">
        <v>160</v>
      </c>
      <c r="D44" s="11">
        <v>247.35191542000001</v>
      </c>
      <c r="E44" s="11">
        <v>-26.432002610000001</v>
      </c>
      <c r="F44" s="3">
        <v>0.91</v>
      </c>
      <c r="G44" s="1" t="s">
        <v>83</v>
      </c>
      <c r="H44" s="2">
        <f t="shared" si="8"/>
        <v>0.89410739629084435</v>
      </c>
      <c r="I44" s="2">
        <f t="shared" si="1"/>
        <v>333.39400685423732</v>
      </c>
      <c r="J44" s="2">
        <f t="shared" si="2"/>
        <v>26.605993145762678</v>
      </c>
      <c r="K44" s="2">
        <f t="shared" si="3"/>
        <v>0.44785261403502713</v>
      </c>
      <c r="L44" s="2">
        <f t="shared" si="4"/>
        <v>1.0044561678275095</v>
      </c>
      <c r="M44" s="2">
        <f t="shared" si="5"/>
        <v>24.030455898167599</v>
      </c>
      <c r="N44" s="8">
        <f t="shared" si="6"/>
        <v>155.96954410183241</v>
      </c>
      <c r="O44" s="8">
        <f t="shared" si="7"/>
        <v>204.03045589816759</v>
      </c>
    </row>
    <row r="45" spans="1:15">
      <c r="A45" s="7">
        <v>43</v>
      </c>
      <c r="B45" s="1" t="s">
        <v>84</v>
      </c>
      <c r="C45" s="1" t="s">
        <v>161</v>
      </c>
      <c r="D45" s="11">
        <v>252.16622950999999</v>
      </c>
      <c r="E45" s="11">
        <v>-69.027711850000003</v>
      </c>
      <c r="F45" s="3">
        <v>1.92</v>
      </c>
      <c r="G45" s="1" t="s">
        <v>85</v>
      </c>
      <c r="H45" s="2">
        <f t="shared" si="8"/>
        <v>3.8638994720928213</v>
      </c>
      <c r="I45" s="2" t="e">
        <f t="shared" si="1"/>
        <v>#N/A</v>
      </c>
      <c r="J45" s="2" t="e">
        <f t="shared" si="2"/>
        <v>#N/A</v>
      </c>
      <c r="K45" s="2" t="e">
        <f t="shared" si="3"/>
        <v>#N/A</v>
      </c>
      <c r="L45" s="2" t="e">
        <f t="shared" si="4"/>
        <v>#N/A</v>
      </c>
      <c r="M45" s="2" t="e">
        <f t="shared" si="5"/>
        <v>#N/A</v>
      </c>
      <c r="N45" s="8" t="e">
        <f t="shared" si="6"/>
        <v>#N/A</v>
      </c>
      <c r="O45" s="8" t="e">
        <f t="shared" si="7"/>
        <v>#N/A</v>
      </c>
    </row>
    <row r="46" spans="1:15">
      <c r="A46" s="7">
        <v>44</v>
      </c>
      <c r="B46" s="1" t="s">
        <v>86</v>
      </c>
      <c r="C46" s="1" t="s">
        <v>162</v>
      </c>
      <c r="D46" s="11">
        <v>257.59452871000002</v>
      </c>
      <c r="E46" s="11">
        <v>-15.72490664</v>
      </c>
      <c r="F46" s="3">
        <v>2.42</v>
      </c>
      <c r="G46" s="1" t="s">
        <v>87</v>
      </c>
      <c r="H46" s="2">
        <f t="shared" si="8"/>
        <v>0.61619817934897314</v>
      </c>
      <c r="I46" s="2">
        <f t="shared" si="1"/>
        <v>308.03903381218254</v>
      </c>
      <c r="J46" s="2">
        <f t="shared" si="2"/>
        <v>51.960966187817441</v>
      </c>
      <c r="K46" s="2">
        <f t="shared" si="3"/>
        <v>0.78759113997493058</v>
      </c>
      <c r="L46" s="2">
        <f t="shared" si="4"/>
        <v>0.65301617529058831</v>
      </c>
      <c r="M46" s="2">
        <f t="shared" si="5"/>
        <v>50.336822524682738</v>
      </c>
      <c r="N46" s="8">
        <f t="shared" si="6"/>
        <v>129.66317747531727</v>
      </c>
      <c r="O46" s="8">
        <f t="shared" si="7"/>
        <v>230.33682252468273</v>
      </c>
    </row>
    <row r="47" spans="1:15">
      <c r="A47" s="7">
        <v>45</v>
      </c>
      <c r="B47" s="1" t="s">
        <v>88</v>
      </c>
      <c r="C47" s="1" t="s">
        <v>163</v>
      </c>
      <c r="D47" s="11">
        <v>263.40216717999999</v>
      </c>
      <c r="E47" s="11">
        <v>-37.103823550000001</v>
      </c>
      <c r="F47" s="3">
        <v>1.62</v>
      </c>
      <c r="G47" s="1" t="s">
        <v>89</v>
      </c>
      <c r="H47" s="2">
        <f t="shared" si="8"/>
        <v>1.240166974967619</v>
      </c>
      <c r="I47" s="2" t="e">
        <f t="shared" si="1"/>
        <v>#N/A</v>
      </c>
      <c r="J47" s="2" t="e">
        <f t="shared" si="2"/>
        <v>#N/A</v>
      </c>
      <c r="K47" s="2" t="e">
        <f t="shared" si="3"/>
        <v>#N/A</v>
      </c>
      <c r="L47" s="2" t="e">
        <f t="shared" si="4"/>
        <v>#N/A</v>
      </c>
      <c r="M47" s="2" t="e">
        <f t="shared" si="5"/>
        <v>#N/A</v>
      </c>
      <c r="N47" s="8" t="e">
        <f t="shared" si="6"/>
        <v>#N/A</v>
      </c>
      <c r="O47" s="8" t="e">
        <f t="shared" si="7"/>
        <v>#N/A</v>
      </c>
    </row>
    <row r="48" spans="1:15">
      <c r="A48" s="7">
        <v>46</v>
      </c>
      <c r="B48" s="1" t="s">
        <v>90</v>
      </c>
      <c r="C48" s="1" t="s">
        <v>164</v>
      </c>
      <c r="D48" s="11">
        <v>263.73362272000003</v>
      </c>
      <c r="E48" s="11">
        <v>12.56003739</v>
      </c>
      <c r="F48" s="3">
        <v>2.0699999999999998</v>
      </c>
      <c r="G48" s="1" t="s">
        <v>91</v>
      </c>
      <c r="H48" s="2">
        <f t="shared" si="8"/>
        <v>1.1256260965312183E-2</v>
      </c>
      <c r="I48" s="2">
        <f t="shared" si="1"/>
        <v>270.64494986645718</v>
      </c>
      <c r="J48" s="2">
        <f t="shared" si="2"/>
        <v>89.355050133542804</v>
      </c>
      <c r="K48" s="2">
        <f t="shared" si="3"/>
        <v>0.99993664628769396</v>
      </c>
      <c r="L48" s="2">
        <f t="shared" si="4"/>
        <v>-0.13458659939754025</v>
      </c>
      <c r="M48" s="2">
        <f t="shared" si="5"/>
        <v>-82.334335786731444</v>
      </c>
      <c r="N48" s="8">
        <f t="shared" si="6"/>
        <v>82.334335786731458</v>
      </c>
      <c r="O48" s="8">
        <f t="shared" si="7"/>
        <v>277.66566421326854</v>
      </c>
    </row>
    <row r="49" spans="1:15">
      <c r="A49" s="7">
        <v>47</v>
      </c>
      <c r="B49" s="1" t="s">
        <v>118</v>
      </c>
      <c r="C49" s="1" t="s">
        <v>165</v>
      </c>
      <c r="D49" s="11">
        <v>269.15154117999998</v>
      </c>
      <c r="E49" s="11">
        <v>51.488895620000001</v>
      </c>
      <c r="F49" s="3">
        <v>2.23</v>
      </c>
      <c r="G49" s="1" t="s">
        <v>23</v>
      </c>
      <c r="H49" s="2">
        <f t="shared" si="8"/>
        <v>-1.0637859697194552</v>
      </c>
      <c r="I49" s="2" t="e">
        <f t="shared" si="1"/>
        <v>#N/A</v>
      </c>
      <c r="J49" s="2" t="e">
        <f t="shared" si="2"/>
        <v>#N/A</v>
      </c>
      <c r="K49" s="2" t="e">
        <f t="shared" si="3"/>
        <v>#N/A</v>
      </c>
      <c r="L49" s="2" t="e">
        <f t="shared" si="4"/>
        <v>#N/A</v>
      </c>
      <c r="M49" s="2" t="e">
        <f t="shared" si="5"/>
        <v>#N/A</v>
      </c>
      <c r="N49" s="8" t="e">
        <f t="shared" si="6"/>
        <v>#N/A</v>
      </c>
      <c r="O49" s="8" t="e">
        <f t="shared" si="7"/>
        <v>#N/A</v>
      </c>
    </row>
    <row r="50" spans="1:15">
      <c r="A50" s="7">
        <v>48</v>
      </c>
      <c r="B50" s="1" t="s">
        <v>92</v>
      </c>
      <c r="C50" s="1" t="s">
        <v>166</v>
      </c>
      <c r="D50" s="11">
        <v>276.04299335000002</v>
      </c>
      <c r="E50" s="11">
        <v>-34.384616489999999</v>
      </c>
      <c r="F50" s="3">
        <v>1.85</v>
      </c>
      <c r="G50" s="1" t="s">
        <v>93</v>
      </c>
      <c r="H50" s="2">
        <f t="shared" si="8"/>
        <v>1.1428884550197014</v>
      </c>
      <c r="I50" s="2" t="e">
        <f t="shared" si="1"/>
        <v>#N/A</v>
      </c>
      <c r="J50" s="2" t="e">
        <f t="shared" si="2"/>
        <v>#N/A</v>
      </c>
      <c r="K50" s="2" t="e">
        <f t="shared" si="3"/>
        <v>#N/A</v>
      </c>
      <c r="L50" s="2" t="e">
        <f t="shared" si="4"/>
        <v>#N/A</v>
      </c>
      <c r="M50" s="2" t="e">
        <f t="shared" si="5"/>
        <v>#N/A</v>
      </c>
      <c r="N50" s="8" t="e">
        <f t="shared" si="6"/>
        <v>#N/A</v>
      </c>
      <c r="O50" s="8" t="e">
        <f t="shared" si="7"/>
        <v>#N/A</v>
      </c>
    </row>
    <row r="51" spans="1:15">
      <c r="A51" s="7">
        <v>49</v>
      </c>
      <c r="B51" s="1" t="s">
        <v>179</v>
      </c>
      <c r="C51" s="1" t="s">
        <v>167</v>
      </c>
      <c r="D51" s="11">
        <v>279.23473479</v>
      </c>
      <c r="E51" s="11">
        <v>38.783688959999999</v>
      </c>
      <c r="F51" s="3">
        <v>0.03</v>
      </c>
      <c r="G51" s="1" t="s">
        <v>94</v>
      </c>
      <c r="H51" s="2">
        <f t="shared" si="8"/>
        <v>-0.61107675354112878</v>
      </c>
      <c r="I51" s="2">
        <f t="shared" si="1"/>
        <v>232.33259995834331</v>
      </c>
      <c r="J51" s="2">
        <f t="shared" si="2"/>
        <v>127.66740004165669</v>
      </c>
      <c r="K51" s="2">
        <f t="shared" si="3"/>
        <v>0.79157134945728957</v>
      </c>
      <c r="L51" s="2">
        <f t="shared" si="4"/>
        <v>-0.98462524414443942</v>
      </c>
      <c r="M51" s="2">
        <f t="shared" si="5"/>
        <v>-38.796901272312731</v>
      </c>
      <c r="N51" s="8">
        <f t="shared" si="6"/>
        <v>38.796901272312709</v>
      </c>
      <c r="O51" s="8">
        <f t="shared" si="7"/>
        <v>321.20309872768729</v>
      </c>
    </row>
    <row r="52" spans="1:15">
      <c r="A52" s="7">
        <v>50</v>
      </c>
      <c r="B52" s="1" t="s">
        <v>95</v>
      </c>
      <c r="C52" s="1" t="s">
        <v>168</v>
      </c>
      <c r="D52" s="11">
        <v>283.81636041000002</v>
      </c>
      <c r="E52" s="11">
        <v>-26.29672411</v>
      </c>
      <c r="F52" s="3">
        <v>2.0579999999999998</v>
      </c>
      <c r="G52" s="1" t="s">
        <v>29</v>
      </c>
      <c r="H52" s="2">
        <f t="shared" si="8"/>
        <v>0.89024956389683974</v>
      </c>
      <c r="I52" s="2">
        <f t="shared" si="1"/>
        <v>332.90462373298811</v>
      </c>
      <c r="J52" s="2">
        <f t="shared" si="2"/>
        <v>27.095376267011872</v>
      </c>
      <c r="K52" s="2">
        <f t="shared" si="3"/>
        <v>0.45547306614275967</v>
      </c>
      <c r="L52" s="2">
        <f t="shared" si="4"/>
        <v>0.99961042814318546</v>
      </c>
      <c r="M52" s="2">
        <f t="shared" si="5"/>
        <v>24.496409406209153</v>
      </c>
      <c r="N52" s="8">
        <f t="shared" si="6"/>
        <v>155.50359059379085</v>
      </c>
      <c r="O52" s="8">
        <f t="shared" si="7"/>
        <v>204.49640940620915</v>
      </c>
    </row>
    <row r="53" spans="1:15">
      <c r="A53" s="7">
        <v>51</v>
      </c>
      <c r="B53" s="1" t="s">
        <v>180</v>
      </c>
      <c r="C53" s="1" t="s">
        <v>169</v>
      </c>
      <c r="D53" s="11">
        <v>297.69582730000002</v>
      </c>
      <c r="E53" s="11">
        <v>8.8683212000000005</v>
      </c>
      <c r="F53" s="3">
        <v>0.76</v>
      </c>
      <c r="G53" s="1" t="s">
        <v>96</v>
      </c>
      <c r="H53" s="2">
        <f t="shared" si="8"/>
        <v>8.7468628505403073E-2</v>
      </c>
      <c r="I53" s="2">
        <f t="shared" si="1"/>
        <v>275.01799575929141</v>
      </c>
      <c r="J53" s="2">
        <f t="shared" si="2"/>
        <v>84.982004240708577</v>
      </c>
      <c r="K53" s="2">
        <f t="shared" si="3"/>
        <v>0.99616727462177945</v>
      </c>
      <c r="L53" s="2">
        <f t="shared" si="4"/>
        <v>-3.3288916151028719E-2</v>
      </c>
      <c r="M53" s="2">
        <f t="shared" si="5"/>
        <v>-88.086059479408547</v>
      </c>
      <c r="N53" s="8">
        <f t="shared" si="6"/>
        <v>88.086059479408561</v>
      </c>
      <c r="O53" s="8">
        <f t="shared" si="7"/>
        <v>271.91394052059144</v>
      </c>
    </row>
    <row r="54" spans="1:15">
      <c r="A54" s="7">
        <v>52</v>
      </c>
      <c r="B54" s="1" t="s">
        <v>97</v>
      </c>
      <c r="C54" s="1" t="s">
        <v>170</v>
      </c>
      <c r="D54" s="11">
        <v>306.41190437</v>
      </c>
      <c r="E54" s="11">
        <v>-56.735089729999999</v>
      </c>
      <c r="F54" s="3">
        <v>1.91</v>
      </c>
      <c r="G54" s="1" t="s">
        <v>98</v>
      </c>
      <c r="H54" s="2">
        <f t="shared" si="8"/>
        <v>2.3092078891036723</v>
      </c>
      <c r="I54" s="2" t="e">
        <f t="shared" si="1"/>
        <v>#N/A</v>
      </c>
      <c r="J54" s="2" t="e">
        <f t="shared" si="2"/>
        <v>#N/A</v>
      </c>
      <c r="K54" s="2" t="e">
        <f t="shared" si="3"/>
        <v>#N/A</v>
      </c>
      <c r="L54" s="2" t="e">
        <f t="shared" si="4"/>
        <v>#N/A</v>
      </c>
      <c r="M54" s="2" t="e">
        <f t="shared" si="5"/>
        <v>#N/A</v>
      </c>
      <c r="N54" s="8" t="e">
        <f t="shared" si="6"/>
        <v>#N/A</v>
      </c>
      <c r="O54" s="8" t="e">
        <f t="shared" si="7"/>
        <v>#N/A</v>
      </c>
    </row>
    <row r="55" spans="1:15">
      <c r="A55" s="7">
        <v>53</v>
      </c>
      <c r="B55" s="1" t="s">
        <v>99</v>
      </c>
      <c r="C55" s="1" t="s">
        <v>171</v>
      </c>
      <c r="D55" s="11">
        <v>310.35797975000003</v>
      </c>
      <c r="E55" s="11">
        <v>45.280338810000003</v>
      </c>
      <c r="F55" s="3">
        <v>1.25</v>
      </c>
      <c r="G55" s="1" t="s">
        <v>100</v>
      </c>
      <c r="H55" s="2">
        <f t="shared" si="8"/>
        <v>-0.81954221245786329</v>
      </c>
      <c r="I55" s="2">
        <f t="shared" si="1"/>
        <v>214.96100631239605</v>
      </c>
      <c r="J55" s="2">
        <f t="shared" si="2"/>
        <v>145.03899368760395</v>
      </c>
      <c r="K55" s="2">
        <f t="shared" si="3"/>
        <v>0.5730188146995443</v>
      </c>
      <c r="L55" s="2">
        <f t="shared" si="4"/>
        <v>-1.2769144536739998</v>
      </c>
      <c r="M55" s="2">
        <f t="shared" si="5"/>
        <v>-24.168287433460829</v>
      </c>
      <c r="N55" s="8">
        <f t="shared" si="6"/>
        <v>24.168287433460819</v>
      </c>
      <c r="O55" s="8">
        <f t="shared" si="7"/>
        <v>335.83171256653918</v>
      </c>
    </row>
    <row r="56" spans="1:15">
      <c r="A56" s="7">
        <v>54</v>
      </c>
      <c r="B56" s="1" t="s">
        <v>101</v>
      </c>
      <c r="C56" s="1" t="s">
        <v>172</v>
      </c>
      <c r="D56" s="11">
        <v>326.04648391000001</v>
      </c>
      <c r="E56" s="11">
        <v>9.8750086499999998</v>
      </c>
      <c r="F56" s="3">
        <v>2.39</v>
      </c>
      <c r="G56" s="1" t="s">
        <v>102</v>
      </c>
      <c r="H56" s="2">
        <f t="shared" si="8"/>
        <v>6.67525753912242E-2</v>
      </c>
      <c r="I56" s="2">
        <f t="shared" si="1"/>
        <v>273.82748692564576</v>
      </c>
      <c r="J56" s="2">
        <f t="shared" si="2"/>
        <v>86.172513074354242</v>
      </c>
      <c r="K56" s="2">
        <f t="shared" si="3"/>
        <v>0.99776955940669931</v>
      </c>
      <c r="L56" s="2">
        <f t="shared" si="4"/>
        <v>-6.0760067104175718E-2</v>
      </c>
      <c r="M56" s="2">
        <f t="shared" si="5"/>
        <v>-86.515225701018096</v>
      </c>
      <c r="N56" s="8">
        <f t="shared" si="6"/>
        <v>86.515225701018096</v>
      </c>
      <c r="O56" s="8">
        <f t="shared" si="7"/>
        <v>273.4847742989819</v>
      </c>
    </row>
    <row r="57" spans="1:15">
      <c r="A57" s="7">
        <v>55</v>
      </c>
      <c r="B57" s="1" t="s">
        <v>117</v>
      </c>
      <c r="C57" s="1" t="s">
        <v>173</v>
      </c>
      <c r="D57" s="11">
        <v>332.05826969999998</v>
      </c>
      <c r="E57" s="11">
        <v>-46.960974380000003</v>
      </c>
      <c r="F57" s="3">
        <v>1.71</v>
      </c>
      <c r="G57" s="1" t="s">
        <v>103</v>
      </c>
      <c r="H57" s="2">
        <f t="shared" si="8"/>
        <v>1.6720795840903637</v>
      </c>
      <c r="I57" s="2" t="e">
        <f t="shared" si="1"/>
        <v>#N/A</v>
      </c>
      <c r="J57" s="2" t="e">
        <f t="shared" si="2"/>
        <v>#N/A</v>
      </c>
      <c r="K57" s="2" t="e">
        <f t="shared" si="3"/>
        <v>#N/A</v>
      </c>
      <c r="L57" s="2" t="e">
        <f t="shared" si="4"/>
        <v>#N/A</v>
      </c>
      <c r="M57" s="2" t="e">
        <f t="shared" si="5"/>
        <v>#N/A</v>
      </c>
      <c r="N57" s="8" t="e">
        <f t="shared" si="6"/>
        <v>#N/A</v>
      </c>
      <c r="O57" s="8" t="e">
        <f t="shared" si="7"/>
        <v>#N/A</v>
      </c>
    </row>
    <row r="58" spans="1:15">
      <c r="A58" s="7">
        <v>56</v>
      </c>
      <c r="B58" s="1" t="s">
        <v>104</v>
      </c>
      <c r="C58" s="1" t="s">
        <v>174</v>
      </c>
      <c r="D58" s="11">
        <v>344.41269272</v>
      </c>
      <c r="E58" s="11">
        <v>-29.622237030000001</v>
      </c>
      <c r="F58" s="3">
        <v>1.1599999999999999</v>
      </c>
      <c r="G58" s="1" t="s">
        <v>105</v>
      </c>
      <c r="H58" s="2">
        <f t="shared" si="8"/>
        <v>0.98838674966414386</v>
      </c>
      <c r="I58" s="2">
        <f t="shared" si="1"/>
        <v>351.25951122459247</v>
      </c>
      <c r="J58" s="2">
        <f t="shared" si="2"/>
        <v>8.7404887754075258</v>
      </c>
      <c r="K58" s="2">
        <f t="shared" si="3"/>
        <v>0.15195931392431658</v>
      </c>
      <c r="L58" s="2">
        <f t="shared" si="4"/>
        <v>1.1226324142686126</v>
      </c>
      <c r="M58" s="2">
        <f t="shared" si="5"/>
        <v>7.7086935852673788</v>
      </c>
      <c r="N58" s="8">
        <f t="shared" si="6"/>
        <v>172.29130641473262</v>
      </c>
      <c r="O58" s="8">
        <f t="shared" si="7"/>
        <v>187.70869358526738</v>
      </c>
    </row>
    <row r="59" spans="1:15">
      <c r="A59" s="7">
        <v>57</v>
      </c>
      <c r="B59" s="1" t="s">
        <v>106</v>
      </c>
      <c r="C59" s="1" t="s">
        <v>175</v>
      </c>
      <c r="D59" s="11">
        <v>346.19022268999998</v>
      </c>
      <c r="E59" s="11">
        <v>15.205267149999999</v>
      </c>
      <c r="F59" s="3">
        <v>2.48</v>
      </c>
      <c r="G59" s="1" t="s">
        <v>107</v>
      </c>
      <c r="H59" s="2">
        <f t="shared" si="8"/>
        <v>-4.3960979886577677E-2</v>
      </c>
      <c r="I59" s="2">
        <f t="shared" si="1"/>
        <v>267.48040939783527</v>
      </c>
      <c r="J59" s="2">
        <f t="shared" si="2"/>
        <v>92.519590602164755</v>
      </c>
      <c r="K59" s="2">
        <f t="shared" si="3"/>
        <v>0.99903324881978373</v>
      </c>
      <c r="L59" s="2">
        <f t="shared" si="4"/>
        <v>-0.20838104707781879</v>
      </c>
      <c r="M59" s="2">
        <f t="shared" si="5"/>
        <v>-78.218018715047123</v>
      </c>
      <c r="N59" s="8">
        <f t="shared" si="6"/>
        <v>78.218018715047151</v>
      </c>
      <c r="O59" s="8">
        <f t="shared" si="7"/>
        <v>281.78198128495285</v>
      </c>
    </row>
    <row r="60" spans="1:15">
      <c r="B60" s="1" t="s">
        <v>181</v>
      </c>
      <c r="D60" s="11">
        <f>(3+47/60+24/3600)*15</f>
        <v>56.85</v>
      </c>
      <c r="E60" s="11">
        <f>24+7/60</f>
        <v>24.116666666666667</v>
      </c>
      <c r="H60" s="2">
        <f t="shared" ref="H60" si="9">(SIN(RADIANS($C$62))-SIN(RADIANS($C$63))*SIN(RADIANS(E60)))/(COS(RADIANS($C$63))*COS(RADIANS(E60)))</f>
        <v>-0.237529819339551</v>
      </c>
      <c r="I60" s="2">
        <f t="shared" ref="I60" si="10">IFERROR(MOD(DEGREES(-ACOS(H60)),360),NA())</f>
        <v>256.25920597177605</v>
      </c>
      <c r="J60" s="2">
        <f t="shared" ref="J60" si="11">IFERROR(MOD(DEGREES(ACOS(H60)),360),NA())</f>
        <v>103.74079402822396</v>
      </c>
      <c r="K60" s="2">
        <f t="shared" ref="K60" si="12">IFERROR(SIN(RADIANS(J60)),NA())</f>
        <v>0.97138024734113282</v>
      </c>
      <c r="L60" s="2">
        <f t="shared" ref="L60" si="13">IFERROR(SIN(RADIANS($C$63))*COS(RADIANS(J60))-COS(RADIANS($C$63))*TAN(RADIANS(E60)),NA())</f>
        <v>-0.46971561373099191</v>
      </c>
      <c r="M60" s="2">
        <f t="shared" ref="M60" si="14">IFERROR(DEGREES(ATAN(K60/L60)),NA())</f>
        <v>-64.193686697141146</v>
      </c>
      <c r="N60" s="8">
        <f t="shared" ref="N60" si="15">IFERROR(360-O60,NA())</f>
        <v>64.193686697141175</v>
      </c>
      <c r="O60" s="8">
        <f t="shared" ref="O60" si="16">IFERROR(IF(AND(K60&gt;0,L60&gt;0),180+M60,IF(AND(K60&gt;0,L60&lt;0),360+M60,IF(AND(K60&lt;0,L60&lt;0),M60,180+M60))),NA())</f>
        <v>295.80631330285883</v>
      </c>
    </row>
    <row r="62" spans="1:15">
      <c r="B62" s="1" t="s">
        <v>182</v>
      </c>
      <c r="C62" s="1">
        <v>10</v>
      </c>
      <c r="D62" s="1" t="s">
        <v>108</v>
      </c>
    </row>
    <row r="63" spans="1:15">
      <c r="B63" s="1" t="s">
        <v>183</v>
      </c>
      <c r="C63" s="8">
        <v>50</v>
      </c>
      <c r="D63" s="1" t="s">
        <v>108</v>
      </c>
    </row>
    <row r="64" spans="1:15">
      <c r="B64" s="8"/>
    </row>
    <row r="65" spans="2:2">
      <c r="B65" s="10"/>
    </row>
    <row r="66" spans="2:2">
      <c r="B66" s="3"/>
    </row>
    <row r="67" spans="2:2">
      <c r="B67" s="9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4294967293" verticalDpi="0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Markus Nielbock</dc:creator>
  <dc:description/>
  <cp:lastModifiedBy>Markus Nielbock</cp:lastModifiedBy>
  <cp:revision>9</cp:revision>
  <dcterms:created xsi:type="dcterms:W3CDTF">2016-08-03T15:26:05Z</dcterms:created>
  <dcterms:modified xsi:type="dcterms:W3CDTF">2017-09-27T15:55:35Z</dcterms:modified>
  <dc:language>de-DE</dc:language>
</cp:coreProperties>
</file>